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4 ГОД\Решения Совета 2024\РСД № 186 от 27.05.2024\"/>
    </mc:Choice>
  </mc:AlternateContent>
  <bookViews>
    <workbookView xWindow="0" yWindow="0" windowWidth="28800" windowHeight="10335"/>
  </bookViews>
  <sheets>
    <sheet name="Совет проект" sheetId="1" r:id="rId1"/>
  </sheets>
  <externalReferences>
    <externalReference r:id="rId2"/>
  </externalReferences>
  <definedNames>
    <definedName name="OLE_LINK11" localSheetId="0">'Совет проект'!#REF!</definedName>
    <definedName name="OLE_LINK13" localSheetId="0">'Совет проект'!#REF!</definedName>
    <definedName name="OLE_LINK14" localSheetId="0">'Совет проект'!#REF!</definedName>
    <definedName name="OLE_LINK2" localSheetId="0">'Совет проект'!$A$9</definedName>
    <definedName name="OLE_LINK3" localSheetId="0">'Совет проект'!$A$1</definedName>
    <definedName name="OLE_LINK6" localSheetId="0">'Совет проект'!$A$10</definedName>
    <definedName name="_xlnm.Print_Area" localSheetId="0">'Совет проект'!$A$1:$I$295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8" i="1" l="1"/>
  <c r="C259" i="1"/>
  <c r="C241" i="1"/>
  <c r="C206" i="1"/>
  <c r="C162" i="1"/>
  <c r="C160" i="1"/>
  <c r="C126" i="1"/>
  <c r="C115" i="1"/>
  <c r="C114" i="1"/>
  <c r="C113" i="1"/>
  <c r="H97" i="1"/>
  <c r="F97" i="1"/>
  <c r="G97" i="1" s="1"/>
  <c r="I97" i="1" s="1"/>
  <c r="H96" i="1"/>
  <c r="F96" i="1"/>
  <c r="G96" i="1" s="1"/>
  <c r="H95" i="1"/>
  <c r="F95" i="1"/>
  <c r="G95" i="1" s="1"/>
  <c r="I95" i="1" s="1"/>
  <c r="H94" i="1"/>
  <c r="F94" i="1"/>
  <c r="G94" i="1" s="1"/>
  <c r="I94" i="1" s="1"/>
  <c r="H93" i="1"/>
  <c r="F93" i="1"/>
  <c r="G93" i="1" s="1"/>
  <c r="I93" i="1" s="1"/>
  <c r="H92" i="1"/>
  <c r="F92" i="1"/>
  <c r="G92" i="1" s="1"/>
  <c r="I92" i="1" s="1"/>
  <c r="H91" i="1"/>
  <c r="F91" i="1"/>
  <c r="G91" i="1" s="1"/>
  <c r="I91" i="1" s="1"/>
  <c r="H90" i="1"/>
  <c r="F90" i="1"/>
  <c r="G90" i="1" s="1"/>
  <c r="I90" i="1" s="1"/>
  <c r="H89" i="1"/>
  <c r="F89" i="1"/>
  <c r="G89" i="1" s="1"/>
  <c r="I89" i="1" s="1"/>
  <c r="H88" i="1"/>
  <c r="F88" i="1"/>
  <c r="G88" i="1" s="1"/>
  <c r="I88" i="1" s="1"/>
  <c r="H87" i="1"/>
  <c r="F87" i="1"/>
  <c r="G87" i="1" s="1"/>
  <c r="I87" i="1" s="1"/>
  <c r="H86" i="1"/>
  <c r="F86" i="1"/>
  <c r="G86" i="1" s="1"/>
  <c r="I86" i="1" s="1"/>
  <c r="H80" i="1"/>
  <c r="F80" i="1"/>
  <c r="G80" i="1" s="1"/>
  <c r="I80" i="1" s="1"/>
  <c r="H79" i="1"/>
  <c r="F79" i="1"/>
  <c r="G79" i="1" s="1"/>
  <c r="H78" i="1"/>
  <c r="F78" i="1"/>
  <c r="G78" i="1" s="1"/>
  <c r="I78" i="1" s="1"/>
  <c r="H77" i="1"/>
  <c r="F77" i="1"/>
  <c r="G77" i="1" s="1"/>
  <c r="I77" i="1" s="1"/>
  <c r="H76" i="1"/>
  <c r="F76" i="1"/>
  <c r="G76" i="1" s="1"/>
  <c r="I76" i="1" s="1"/>
  <c r="H75" i="1"/>
  <c r="F75" i="1"/>
  <c r="G75" i="1" s="1"/>
  <c r="I75" i="1" s="1"/>
  <c r="H74" i="1"/>
  <c r="F74" i="1"/>
  <c r="G74" i="1" s="1"/>
  <c r="I74" i="1" s="1"/>
  <c r="H73" i="1"/>
  <c r="F73" i="1"/>
  <c r="G73" i="1" s="1"/>
  <c r="I73" i="1" s="1"/>
  <c r="H72" i="1"/>
  <c r="F72" i="1"/>
  <c r="G72" i="1" s="1"/>
  <c r="I72" i="1" s="1"/>
  <c r="H71" i="1"/>
  <c r="F71" i="1"/>
  <c r="G71" i="1" s="1"/>
  <c r="I71" i="1" s="1"/>
  <c r="H70" i="1"/>
  <c r="F70" i="1"/>
  <c r="G70" i="1" s="1"/>
  <c r="I70" i="1" s="1"/>
  <c r="H69" i="1"/>
  <c r="F69" i="1"/>
  <c r="G69" i="1" s="1"/>
  <c r="I69" i="1" s="1"/>
  <c r="F64" i="1"/>
  <c r="H63" i="1"/>
  <c r="G63" i="1"/>
  <c r="H62" i="1"/>
  <c r="G62" i="1"/>
  <c r="G64" i="1" s="1"/>
  <c r="H61" i="1"/>
  <c r="G61" i="1"/>
  <c r="I60" i="1"/>
  <c r="H60" i="1"/>
  <c r="G60" i="1"/>
  <c r="H59" i="1"/>
  <c r="G59" i="1"/>
  <c r="H58" i="1"/>
  <c r="G58" i="1"/>
  <c r="I58" i="1" s="1"/>
  <c r="H57" i="1"/>
  <c r="G57" i="1"/>
  <c r="I57" i="1" s="1"/>
  <c r="H56" i="1"/>
  <c r="I56" i="1" s="1"/>
  <c r="G56" i="1"/>
  <c r="H55" i="1"/>
  <c r="I55" i="1" s="1"/>
  <c r="G55" i="1"/>
  <c r="H54" i="1"/>
  <c r="G54" i="1"/>
  <c r="H53" i="1"/>
  <c r="G53" i="1"/>
  <c r="I52" i="1"/>
  <c r="H52" i="1"/>
  <c r="G52" i="1"/>
  <c r="G44" i="1"/>
  <c r="F44" i="1"/>
  <c r="H43" i="1"/>
  <c r="H42" i="1"/>
  <c r="H44" i="1" s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D15" i="1"/>
  <c r="I53" i="1" l="1"/>
  <c r="I54" i="1"/>
  <c r="H64" i="1"/>
  <c r="I61" i="1"/>
  <c r="I63" i="1"/>
  <c r="H81" i="1"/>
  <c r="H98" i="1"/>
  <c r="G98" i="1"/>
  <c r="I96" i="1"/>
  <c r="I98" i="1" s="1"/>
  <c r="G81" i="1"/>
  <c r="I79" i="1"/>
  <c r="I81" i="1" s="1"/>
  <c r="I59" i="1"/>
  <c r="I62" i="1"/>
  <c r="I64" i="1" s="1"/>
  <c r="F81" i="1"/>
  <c r="F98" i="1"/>
</calcChain>
</file>

<file path=xl/sharedStrings.xml><?xml version="1.0" encoding="utf-8"?>
<sst xmlns="http://schemas.openxmlformats.org/spreadsheetml/2006/main" count="535" uniqueCount="186">
  <si>
    <t>Администрации ЗАТО Видяево                                                                                  С.Г. Павлова</t>
  </si>
  <si>
    <t>Начальник Финансового отдела</t>
  </si>
  <si>
    <t>Увеличение на софинансирование из местного бюджета Субсидии из областного бюджета местным бюджетам наоткрытие спортивных пространств для молодежи</t>
  </si>
  <si>
    <t>Увеличение в связи с поступлением Субсидии из областного бюджета местным бюджетам наоткрытие спортивных пространств для молодежи</t>
  </si>
  <si>
    <t>Примечание:</t>
  </si>
  <si>
    <t>коп.</t>
  </si>
  <si>
    <t>66</t>
  </si>
  <si>
    <t>руб.</t>
  </si>
  <si>
    <t>Итого составили:</t>
  </si>
  <si>
    <t xml:space="preserve"> -</t>
  </si>
  <si>
    <t xml:space="preserve">уменьшение </t>
  </si>
  <si>
    <t>60</t>
  </si>
  <si>
    <t xml:space="preserve">увеличение </t>
  </si>
  <si>
    <t>Сумма (руб.коп.)</t>
  </si>
  <si>
    <t>Наименование показателя</t>
  </si>
  <si>
    <t>2024 год</t>
  </si>
  <si>
    <t>Раздел 11 «Физическая культура и спорт»</t>
  </si>
  <si>
    <t>Увеличение на софинансирование из местного бюджета Субсидии из областного бюджета местным бюджетам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</si>
  <si>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Увеличение в связи с поступлением Субсидии из областного бюджета местным бюджетам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</si>
  <si>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81</t>
  </si>
  <si>
    <t>41</t>
  </si>
  <si>
    <t>Раздел 08 «Культура и кинематография»</t>
  </si>
  <si>
    <t>Увеличение в связи  с уточнением раздела, подраздела.</t>
  </si>
  <si>
    <t>27</t>
  </si>
  <si>
    <t>00</t>
  </si>
  <si>
    <t>2026 год</t>
  </si>
  <si>
    <t>Уменьшение, в связи с уточнением суммы софинансирования.</t>
  </si>
  <si>
    <t xml:space="preserve"> Увеличение  в связи  с уточнением КБК (ПФДО). </t>
  </si>
  <si>
    <t>25</t>
  </si>
  <si>
    <t>2025 год</t>
  </si>
  <si>
    <t>Раздел 07 «Образование»</t>
  </si>
  <si>
    <t xml:space="preserve"> Софинансирование из бюджета ЗАТО Видяево Субсидии из областного бюджета местным бюджетам на финансовое обеспечение затрат по формированию материально-технической базы, необходимой для функционирования отделений Общероссийского общественно-государственного движения детей и молодежи на территории Мурманской области  в размере 1%.</t>
  </si>
  <si>
    <t>Субсидии из областного бюджета местным бюджетам на финансовое обеспечение затрат по формированию материально-технической базы, необходимой для функционирования отделений Общероссийского общественно-государственного движения детей и молодежи на территории Мурманской области</t>
  </si>
  <si>
    <t xml:space="preserve"> Софинансирование из бюджета ЗАТО Видяево 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 в размере 1%.</t>
  </si>
  <si>
    <t xml:space="preserve"> 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</si>
  <si>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Уменьшение  в связи с перераспределением средств на более значимые расходы.</t>
  </si>
  <si>
    <t xml:space="preserve"> Увеличение бюджетных средств  в связи, с выделением из областного бюджета Иного межбюджетного трансферта на проведение временных общественно полезных работ в Мурманской области (за счет резервного фонда Правительства Мурманской области).</t>
  </si>
  <si>
    <t>42</t>
  </si>
  <si>
    <t xml:space="preserve">Увеличение бюджетных средств  на мероприятия по охране окружающейй среды (ограждение территории очистных сооружений). </t>
  </si>
  <si>
    <t>26</t>
  </si>
  <si>
    <t xml:space="preserve">    Расходы по разделу «Охрана окружающей среды» </t>
  </si>
  <si>
    <t>Раздел 06 «Охрана окружающей среды»</t>
  </si>
  <si>
    <t>Увеличение  в связи с перераспределением средств на более значимые расходы, (для оплаты по решению суда)</t>
  </si>
  <si>
    <t xml:space="preserve"> Субсидии из областного бюджета местным бюджетам на реализацию инициативных проектов в муниципальных образованиях Мурманской области</t>
  </si>
  <si>
    <t>Увеличение  (на софинансирование в размере 1% за счет местного бюджета на Субсидии из областного бюджета местным бюджетам на реализацию инициативных проектов в муниципальных образованиях Мурманской области</t>
  </si>
  <si>
    <t>Увеличение на оплату услуг по содержанию здания Администрации, в соответствии с заключенными договорами.</t>
  </si>
  <si>
    <t>Уменьшение  в связи с перераспределением средств на более значимые расходы (для оплаты по судебным искам).</t>
  </si>
  <si>
    <t>Увеличение в связи с необходимостью оплаты по судебным искам</t>
  </si>
  <si>
    <t>Увеличение на софинансирование из местного бюджета Субсидии из областного бюджета местным бюджетам наподдержку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</si>
  <si>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Увеличение в связи с поступлением Субсидии из областного бюджета местным бюджетам наподдержку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</si>
  <si>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Увеличение на софинансирование из местного бюджета Субсидии из областного бюджета местным бюджетам на реализацию инициативных проектов в муниципальных образованиях Мурманской области</t>
  </si>
  <si>
    <t>Увеличение в связи с поступлением Субсидии из областного бюджета местным бюджетам на реализацию инициативных проектов в муниципальных образованиях Мурманской области</t>
  </si>
  <si>
    <t>Увеличение на софинансирование из местного бюджета Субсидии из областного бюджета местным бюджетам на приобретение коммунальной техники муниципальным образованиям Мурманской области</t>
  </si>
  <si>
    <t>Увеличение в связи с поступлением Субсидии из областного бюджета местным бюджетам на приобретение коммунальной техники муниципальным образованиям Мурманской области</t>
  </si>
  <si>
    <t>Увеличение в связи с перераспределением средств на более значимые расходы.</t>
  </si>
  <si>
    <t xml:space="preserve">Увеличение бюджетных средств для оплаты услуг по погребению. </t>
  </si>
  <si>
    <t xml:space="preserve">Увеличение бюджетных средств  на оплату услуг на содержание безнадзорных животных. </t>
  </si>
  <si>
    <t>67</t>
  </si>
  <si>
    <t>03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</si>
  <si>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</si>
  <si>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</si>
  <si>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 xml:space="preserve"> Увеличение Иного межбюджетного трансферта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</si>
  <si>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 xml:space="preserve"> Увеличение Субвенции бюджетам городских округов  на осуществление деятельности по отлову и содержанию безнадзорных животных без владельцев</t>
  </si>
  <si>
    <t xml:space="preserve">       Расходы по разделу «Национальная экономика» </t>
  </si>
  <si>
    <t>Раздел 04 «Национальная экономика»</t>
  </si>
  <si>
    <t>Уменьшение в связи  с уточнением раздела, подраздела.</t>
  </si>
  <si>
    <t>79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</si>
  <si>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</si>
  <si>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</si>
  <si>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>Увеличение  в связи с перераспределением средств на более значимые расходы (мероприятия по Предупреждению и ликвидации последствий чрезвычайных ситуаций, обеспечение условий для нормальной жизнедеятельности населения ЗАТО Видяево).</t>
  </si>
  <si>
    <t>54</t>
  </si>
  <si>
    <t>75</t>
  </si>
  <si>
    <t>Увеличение  в связи с перераспределением средств на более значимые расходы (мероприятия по Предупреждению и ликвидации последствий чрезвычайных ситуаций, обеспечение условий для нормальной жизнедеятельности населения ЗАТО Видяево, а также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экономики).</t>
  </si>
  <si>
    <t>Уменьшение  в связи с перераспределением средств на более значимые расходы, (для оплаты по решению суда)</t>
  </si>
  <si>
    <t>Уменьшение  в связи с перераспределением средств на более значимые расходы, (на софинансирование в размере 1% за счет местного бюджета на выделенную Субсидию</t>
  </si>
  <si>
    <t>57</t>
  </si>
  <si>
    <t>Увеличение иного межбюджетного трансферта, из областного бюджета местным бюджетам в целях поощрения муниципальных образований Мурманской области за достижения в развитии гражданского общества и повышении открытости органов местного самоуправления (за счет средств резервного фонда Правительства Мурманской области)</t>
  </si>
  <si>
    <t>Увеличение иного межбюджетного трансферта, предоставляемого из бюджета Мурманской области городскому округу административно-территориальному образованию поселок Видяево Мурманской области,  за содействие в выполнении задач, возложенных на Вооруженные силы Российской Федерации в 2023 году</t>
  </si>
  <si>
    <t xml:space="preserve"> 06</t>
  </si>
  <si>
    <t xml:space="preserve">       Расходы по разделу «Национальная оборона» </t>
  </si>
  <si>
    <t>Раздел 02 «Национальная оборона»</t>
  </si>
  <si>
    <t>59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</si>
  <si>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</si>
  <si>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</si>
  <si>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 xml:space="preserve">Уменьшение в связи  с уточнением КБК (ПФДО). </t>
  </si>
  <si>
    <t>18</t>
  </si>
  <si>
    <t>Увеличение норматива на содержание ОМСУ, в соответствии с постановлением Правительства Мурманской области от 28.12.2023 № 1043-ПП «Об утверждении нормативов формирования расходов на содержание органов местного самоуправления муниципальных образований Мурманской области на 2024 год».</t>
  </si>
  <si>
    <t>Увеличение на Реализацию мероприятий по повышению профессионального мастерства и педагогического опыта.</t>
  </si>
  <si>
    <t>Увеличение на Реализацию мероприятий по выявлению и поддержки талантливых детей и молодежи.</t>
  </si>
  <si>
    <t>Примечание</t>
  </si>
  <si>
    <t>50</t>
  </si>
  <si>
    <t>33</t>
  </si>
  <si>
    <t>ИТОГО:</t>
  </si>
  <si>
    <t>1300</t>
  </si>
  <si>
    <t xml:space="preserve"> ОБСЛУЖИВАНИЕ ГОСУДАРСТВЕННОГО (МУНИЦИПАЛЬНОГО) ДОЛГА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</si>
  <si>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</si>
  <si>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</si>
  <si>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</si>
  <si>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</si>
  <si>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</si>
  <si>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</si>
  <si>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</si>
  <si>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</si>
  <si>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</si>
  <si>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</si>
  <si>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</si>
  <si>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</si>
  <si>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</si>
  <si>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</si>
  <si>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</si>
  <si>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</si>
  <si>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</si>
  <si>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</si>
  <si>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</si>
  <si>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</si>
  <si>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</si>
  <si>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</si>
  <si>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</si>
  <si>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</si>
  <si>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(Сводной росписью от 26.12.2023)</t>
  </si>
  <si>
    <t>Утверждено (РСД от 25.12.2023 № 146)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</si>
  <si>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</si>
  <si>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</si>
  <si>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</si>
  <si>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 xml:space="preserve">      Внесение изменений в расходную часть местного бюджета в связи с выделением денежных средств из областного бюджета и на основании уведомлений о предоставлении субсидии, субвенции, иного межбюджетного трансферта, имеющего целевое назначение на 2022 год и на плановый период 2023 и 2024 годов, с перераспределением бюджетных назначений на более значимые расходы </t>
  </si>
  <si>
    <t>РАСХОДЫ</t>
  </si>
  <si>
    <t>ИТОГО</t>
  </si>
  <si>
    <t>В соответствии с Законом об областном бюджете на 2024-2025-2026 годы</t>
  </si>
  <si>
    <t>000 2 02 49999 04 0000 150</t>
  </si>
  <si>
    <t>Иные межбюджетные трансферты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</si>
  <si>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Иные межбюджетные трансферты из областного бюджета местным бюджетам в целях поощрения муниципальных образований Мурманской области за достижения в развитии гражданского общества и повышении открытости органов местного самоуправления (за счет средств резервного фонда Правительства Мурманской области)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</si>
  <si>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</si>
  <si>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Иные межбюджетные трансферты из областного бюджета местным бюджетам в целях поощрения органов местного самоуправления городских и муниципальных округов, муниципальных районов Мурманской области за содействие в выполнении задач, возложенных на Вооруженные Силы Российской Федерации (за счет средств резервного фонда Правительства Мурманской области)</t>
  </si>
  <si>
    <t>000 2 02 30024 04 0000 150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</si>
  <si>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</si>
  <si>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000 2 02 29999 04 0000 150</t>
  </si>
  <si>
    <t>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</si>
  <si>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Субсидии из областного бюджета местным бюджетам на приобретение коммунальной техники муниципальными образованиями Мурманской области</t>
  </si>
  <si>
    <t>Субсидии из областного бюджета местным бюджетам на реализацию инициативных проектов в муниципальных образованиях Мурманской области</t>
  </si>
  <si>
    <t>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военнопатриотического общественного движения "ЮНАРМИЯ"</t>
  </si>
  <si>
    <t>Субсидии из областного бюджета местным бюджетам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</si>
  <si>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Субсидии из областного бюджета местным бюджетам на открытие спортивных пространств для молодежи</t>
  </si>
  <si>
    <t>000 2 02 15010 04 0000 150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</si>
  <si>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</si>
  <si>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Изменения  в связи с фактическим поступлением по данным главного администратора бюджетых средств.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</si>
  <si>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</si>
  <si>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</si>
  <si>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</si>
  <si>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</si>
  <si>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</si>
  <si>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</si>
  <si>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Изменения по данным главного администратора бюджетых средств.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</si>
  <si>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</si>
  <si>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</si>
  <si>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</si>
  <si>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</si>
  <si>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</si>
  <si>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</si>
  <si>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</si>
  <si>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</si>
  <si>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</si>
  <si>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</si>
  <si>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</si>
  <si>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</si>
  <si>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КБК</t>
  </si>
  <si>
    <t>(руб.)</t>
  </si>
  <si>
    <t>1.     В общем объеме доходы бюджета ЗАТО Видяево в 2024 году увеличились на 98 434 953 руб.99 коп..(из них налоговые и неналоговые доходы увеличились на 1 522 537 руб. 35 коп., безвозмездные поступления на 96 912 416 руб.64 коп.).</t>
  </si>
  <si>
    <t>ДОХОДЫ</t>
  </si>
  <si>
    <t>увеличение бюджетных ассигнований (за счет остатка средств бюджета на 01.01.2024)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</si>
  <si>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в том числе дефицит:</t>
  </si>
  <si>
    <t>78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</si>
  <si>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</si>
  <si>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</si>
  <si>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t>87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</si>
  <si>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</si>
  <si>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t>09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</si>
  <si>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</si>
  <si>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2024 году</t>
  </si>
  <si>
    <t>Основные характеристики бюджета ЗАТО Видяево с учетом внесенных изменений:</t>
  </si>
  <si>
    <t>на 2024 год и на плановый период 2025 и 2026 годов»»</t>
  </si>
  <si>
    <t xml:space="preserve"> ЗАТО Видяево от 25.12.2024 г. № 146 «О бюджете ЗАТО Видяево </t>
  </si>
  <si>
    <t>(шестого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</si>
  <si>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</si>
  <si>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</si>
  <si>
    <t xml:space="preserve">Увеличение бюджетных средств  на мероприятия по охране окружающейй среды (пересчет сметной стоимости работ и оборудования при рекультивации полигона ТБО (текущем) уровне цен 2024 года). </t>
  </si>
  <si>
    <t>Увеличение с необходимостью проведения ремонтных работ в СОШ ЗАТО Видяево (2 корпус).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</si>
</sst>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3" fontId="2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justify" vertical="center"/>
    </xf>
    <xf numFmtId="3" fontId="2" fillId="0" borderId="0" xfId="0" applyNumberFormat="1" applyFont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0" xfId="0" applyFill="1"/>
    <xf numFmtId="4" fontId="0" fillId="0" borderId="0" xfId="0" applyNumberFormat="1"/>
    <xf numFmtId="4" fontId="0" fillId="2" borderId="0" xfId="0" applyNumberFormat="1" applyFill="1"/>
    <xf numFmtId="4" fontId="9" fillId="3" borderId="13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18" fillId="0" borderId="0" xfId="0" applyFont="1"/>
    <xf numFmtId="0" fontId="2" fillId="0" borderId="8" xfId="0" applyFont="1" applyBorder="1" applyAlignment="1">
      <alignment horizontal="left" vertical="center"/>
    </xf>
    <xf numFmtId="49" fontId="19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justify" vertical="center"/>
    </xf>
    <xf numFmtId="4" fontId="18" fillId="0" borderId="0" xfId="0" applyNumberFormat="1" applyFont="1"/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 textRotation="90"/>
    </xf>
    <xf numFmtId="4" fontId="15" fillId="0" borderId="14" xfId="0" applyNumberFormat="1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6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5;&#1086;&#1103;&#1089;&#1085;&#1080;&#1090;&#1077;&#1083;&#1100;&#1085;&#1072;&#1103;%20&#1079;&#1072;&#1087;&#1080;&#1089;&#1082;&#1072;%20&#1082;%20&#1057;&#1086;&#1074;&#1077;&#1090;&#1091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.01.2024 св. роспись"/>
      <sheetName val="06.02.2024 св. роспись"/>
      <sheetName val="13.02.2024 св. роспись "/>
      <sheetName val="19.02.2024 св. роспись "/>
      <sheetName val="27.02.2024 св. роспись "/>
      <sheetName val="27.03.2024 св. роспись "/>
      <sheetName val="05.04.2024 св. роспись "/>
      <sheetName val="14.05.2024 св. роспись "/>
      <sheetName val="Совет проект"/>
      <sheetName val="10.05.2023 св. роспись"/>
      <sheetName val="Совет май"/>
      <sheetName val="01.06.2023 св.роспись"/>
      <sheetName val="26.06.2023 св.роспись"/>
      <sheetName val="10.07.2023 св.роспись"/>
      <sheetName val="22.08.2023 св.роспись"/>
      <sheetName val="Совет сентябрь"/>
      <sheetName val=" 25.09.2023 св. роспись"/>
      <sheetName val="17.10.2023 св. роспись "/>
      <sheetName val="25.10.2023 св. роспись  "/>
      <sheetName val="13.11.2023 св. роспись  "/>
      <sheetName val="28.11.2023 св. роспись  "/>
      <sheetName val="12.12.2023 св. роспись   "/>
      <sheetName val="20.12.2023 Совет"/>
      <sheetName val="05.12.2022 совет (2)"/>
      <sheetName val="05.12.2022 совет"/>
      <sheetName val="26.12.2022 Совет"/>
    </sheetNames>
    <sheetDataSet>
      <sheetData sheetId="0">
        <row r="29">
          <cell r="H29">
            <v>0</v>
          </cell>
        </row>
        <row r="30">
          <cell r="H30">
            <v>0</v>
          </cell>
        </row>
        <row r="31">
          <cell r="H31">
            <v>-0.01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0.01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6">
          <cell r="F46">
            <v>81008332.180000007</v>
          </cell>
          <cell r="H46">
            <v>0</v>
          </cell>
        </row>
        <row r="47">
          <cell r="F47">
            <v>695359.67</v>
          </cell>
          <cell r="H47">
            <v>0</v>
          </cell>
        </row>
        <row r="48">
          <cell r="F48">
            <v>22527446.789999999</v>
          </cell>
          <cell r="H48">
            <v>364488.75</v>
          </cell>
        </row>
        <row r="49">
          <cell r="F49">
            <v>28112055.449999999</v>
          </cell>
          <cell r="H49">
            <v>0</v>
          </cell>
        </row>
        <row r="50">
          <cell r="F50">
            <v>68208147.890000001</v>
          </cell>
          <cell r="H50">
            <v>0</v>
          </cell>
        </row>
        <row r="51">
          <cell r="F51">
            <v>279615.33</v>
          </cell>
          <cell r="H51">
            <v>0</v>
          </cell>
        </row>
        <row r="52">
          <cell r="F52">
            <v>444042194.16000003</v>
          </cell>
          <cell r="H52">
            <v>-364488.75</v>
          </cell>
        </row>
        <row r="53">
          <cell r="F53">
            <v>15963129.529999999</v>
          </cell>
          <cell r="H53">
            <v>0</v>
          </cell>
        </row>
        <row r="54">
          <cell r="F54">
            <v>24079611</v>
          </cell>
          <cell r="H54">
            <v>0</v>
          </cell>
        </row>
        <row r="55">
          <cell r="F55">
            <v>30721570.100000001</v>
          </cell>
          <cell r="H55">
            <v>0</v>
          </cell>
        </row>
        <row r="56">
          <cell r="F56">
            <v>5899944.9800000004</v>
          </cell>
          <cell r="H56">
            <v>0</v>
          </cell>
        </row>
        <row r="57">
          <cell r="F57">
            <v>289521.11</v>
          </cell>
          <cell r="H57">
            <v>0</v>
          </cell>
        </row>
      </sheetData>
      <sheetData sheetId="1">
        <row r="29">
          <cell r="H29">
            <v>-110000</v>
          </cell>
        </row>
        <row r="30">
          <cell r="H30">
            <v>0</v>
          </cell>
        </row>
        <row r="31">
          <cell r="H31">
            <v>-693965.26</v>
          </cell>
        </row>
        <row r="32">
          <cell r="H32">
            <v>0</v>
          </cell>
        </row>
        <row r="33">
          <cell r="H33">
            <v>293980</v>
          </cell>
        </row>
        <row r="34">
          <cell r="H34">
            <v>364985.26</v>
          </cell>
        </row>
        <row r="35">
          <cell r="H35">
            <v>941600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6">
          <cell r="H46">
            <v>-110000</v>
          </cell>
        </row>
        <row r="47">
          <cell r="H47">
            <v>0</v>
          </cell>
        </row>
        <row r="48">
          <cell r="H48">
            <v>-35000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145000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63">
          <cell r="F63">
            <v>79332805.590000004</v>
          </cell>
          <cell r="H63">
            <v>-110000</v>
          </cell>
        </row>
        <row r="64">
          <cell r="F64">
            <v>725779.53</v>
          </cell>
          <cell r="H64">
            <v>0</v>
          </cell>
        </row>
        <row r="65">
          <cell r="F65">
            <v>22527446.789999999</v>
          </cell>
          <cell r="H65">
            <v>-35000</v>
          </cell>
        </row>
        <row r="66">
          <cell r="F66">
            <v>28112044.449999999</v>
          </cell>
          <cell r="H66">
            <v>0</v>
          </cell>
        </row>
        <row r="67">
          <cell r="F67">
            <v>84159823.310000002</v>
          </cell>
          <cell r="H67">
            <v>0</v>
          </cell>
        </row>
        <row r="68">
          <cell r="F68">
            <v>289599.95</v>
          </cell>
          <cell r="H68">
            <v>0</v>
          </cell>
        </row>
        <row r="69">
          <cell r="F69">
            <v>373995295.26999998</v>
          </cell>
          <cell r="H69">
            <v>145000</v>
          </cell>
        </row>
        <row r="70">
          <cell r="F70">
            <v>11667129.529999999</v>
          </cell>
          <cell r="H70">
            <v>0</v>
          </cell>
        </row>
        <row r="71">
          <cell r="F71">
            <v>23891111</v>
          </cell>
          <cell r="H71">
            <v>0</v>
          </cell>
        </row>
        <row r="72">
          <cell r="F72">
            <v>30721570.100000001</v>
          </cell>
          <cell r="H72">
            <v>0</v>
          </cell>
        </row>
        <row r="73">
          <cell r="F73">
            <v>5899944.9800000004</v>
          </cell>
          <cell r="H73">
            <v>0</v>
          </cell>
        </row>
        <row r="74">
          <cell r="F74">
            <v>850783.82</v>
          </cell>
          <cell r="H74">
            <v>0</v>
          </cell>
        </row>
      </sheetData>
      <sheetData sheetId="2">
        <row r="29">
          <cell r="H29">
            <v>-41236558.390000001</v>
          </cell>
        </row>
        <row r="30">
          <cell r="H30">
            <v>0</v>
          </cell>
        </row>
        <row r="31">
          <cell r="H31">
            <v>-10075814.460000001</v>
          </cell>
        </row>
        <row r="32">
          <cell r="H32">
            <v>0</v>
          </cell>
        </row>
        <row r="33">
          <cell r="H33">
            <v>153029605.37</v>
          </cell>
        </row>
        <row r="34">
          <cell r="H34">
            <v>0</v>
          </cell>
        </row>
        <row r="35">
          <cell r="H35">
            <v>-46232745.340000004</v>
          </cell>
        </row>
        <row r="36">
          <cell r="H36">
            <v>-3830265.89</v>
          </cell>
        </row>
        <row r="37">
          <cell r="H37">
            <v>0</v>
          </cell>
        </row>
        <row r="38">
          <cell r="H38">
            <v>-16432320.529999999</v>
          </cell>
        </row>
        <row r="39">
          <cell r="H39">
            <v>-3585567.42</v>
          </cell>
        </row>
        <row r="40">
          <cell r="H40">
            <v>0</v>
          </cell>
        </row>
        <row r="46">
          <cell r="H46">
            <v>-403180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403180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</sheetData>
      <sheetData sheetId="3">
        <row r="29">
          <cell r="H29">
            <v>0</v>
          </cell>
        </row>
        <row r="30">
          <cell r="H30">
            <v>0</v>
          </cell>
        </row>
        <row r="31">
          <cell r="H31">
            <v>-396804.57</v>
          </cell>
        </row>
        <row r="32">
          <cell r="H32">
            <v>0</v>
          </cell>
        </row>
        <row r="33">
          <cell r="H33">
            <v>44569828.479999997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299696.40999999997</v>
          </cell>
        </row>
        <row r="37">
          <cell r="H37">
            <v>0</v>
          </cell>
        </row>
        <row r="38">
          <cell r="H38">
            <v>6060606.5999999996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4">
        <row r="29">
          <cell r="H29">
            <v>-1335687.67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38960</v>
          </cell>
        </row>
        <row r="33">
          <cell r="H33">
            <v>1390687.67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-55000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5">
        <row r="32">
          <cell r="H32">
            <v>50629283.390000001</v>
          </cell>
        </row>
        <row r="33">
          <cell r="H33">
            <v>130200</v>
          </cell>
        </row>
        <row r="34">
          <cell r="H34">
            <v>10075814.460000001</v>
          </cell>
        </row>
        <row r="35">
          <cell r="H35">
            <v>0</v>
          </cell>
        </row>
        <row r="36">
          <cell r="H36">
            <v>-129163710.37</v>
          </cell>
        </row>
        <row r="37">
          <cell r="H37">
            <v>0</v>
          </cell>
        </row>
        <row r="38">
          <cell r="H38">
            <v>48595994.75</v>
          </cell>
        </row>
        <row r="39">
          <cell r="H39">
            <v>3830538.89</v>
          </cell>
        </row>
        <row r="40">
          <cell r="H40">
            <v>0</v>
          </cell>
        </row>
        <row r="41">
          <cell r="H41">
            <v>16487320.529999999</v>
          </cell>
        </row>
        <row r="42">
          <cell r="H42">
            <v>3585567.42</v>
          </cell>
        </row>
        <row r="43">
          <cell r="H43">
            <v>0</v>
          </cell>
        </row>
      </sheetData>
      <sheetData sheetId="6">
        <row r="34">
          <cell r="H34">
            <v>0</v>
          </cell>
        </row>
        <row r="35">
          <cell r="H35">
            <v>0</v>
          </cell>
        </row>
        <row r="36">
          <cell r="H36">
            <v>-68181.820000000007</v>
          </cell>
        </row>
        <row r="37">
          <cell r="H37">
            <v>0</v>
          </cell>
        </row>
        <row r="38">
          <cell r="H38">
            <v>6818181.8200000003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</sheetData>
      <sheetData sheetId="7">
        <row r="36">
          <cell r="H36">
            <v>3300470</v>
          </cell>
        </row>
        <row r="37">
          <cell r="H37">
            <v>19530</v>
          </cell>
        </row>
        <row r="38">
          <cell r="H38">
            <v>-177214.03</v>
          </cell>
        </row>
        <row r="39">
          <cell r="H39">
            <v>3935788</v>
          </cell>
        </row>
        <row r="40">
          <cell r="H40">
            <v>177214.03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94"/>
  <sheetViews>
    <sheetView tabSelected="1" view="pageBreakPreview" topLeftCell="A46" zoomScale="60" zoomScaleNormal="100" workbookViewId="0">
      <selection activeCell="K54" sqref="K54"/>
    </sheetView>
  </sheetViews>
  <sheetFormatPr defaultColWidth="8.85546875" defaultRowHeight="15" x14ac:dyDescent="0.25"/>
  <cols>
    <col min="2" max="2" width="16.28515625" customWidth="1"/>
    <col min="4" max="4" width="15.7109375" customWidth="1"/>
    <col min="5" max="5" width="10.85546875" customWidth="1"/>
    <col min="6" max="6" width="19.85546875" customWidth="1"/>
    <col min="7" max="7" width="19" customWidth="1"/>
    <col min="8" max="8" width="20.28515625" customWidth="1"/>
    <col min="9" max="9" width="22.140625" customWidth="1"/>
    <col min="10" max="10" width="15.28515625" customWidth="1"/>
    <col min="11" max="11" width="16.7109375" customWidth="1"/>
    <col min="12" max="12" width="16.28515625" customWidth="1"/>
    <col min="13" max="13" width="12" bestFit="1" customWidth="1"/>
    <col min="14" max="14" width="22.42578125" customWidth="1"/>
  </cols>
  <sheetData>
    <row r="1" spans="1:14" ht="18.75" x14ac:dyDescent="0.25">
      <c r="A1" s="88" t="s">
        <v>183</v>
      </c>
      <c r="B1" s="88"/>
      <c r="C1" s="88"/>
      <c r="D1" s="88"/>
      <c r="E1" s="88"/>
      <c r="F1" s="88"/>
      <c r="G1" s="88"/>
      <c r="H1" s="88"/>
      <c r="I1" s="88"/>
    </row>
    <row r="2" spans="1:14" ht="18.75" x14ac:dyDescent="0.25">
      <c r="A2" s="67"/>
    </row>
    <row r="3" spans="1:14" ht="18.75" x14ac:dyDescent="0.25">
      <c r="A3" s="193" t="s">
        <v>182</v>
      </c>
      <c r="B3" s="193"/>
      <c r="C3" s="193"/>
      <c r="D3" s="193"/>
      <c r="E3" s="193"/>
      <c r="F3" s="193"/>
      <c r="G3" s="193"/>
      <c r="H3" s="193"/>
      <c r="I3" s="193"/>
    </row>
    <row r="4" spans="1:14" ht="18.75" x14ac:dyDescent="0.25">
      <c r="A4" s="193" t="s">
        <v>181</v>
      </c>
      <c r="B4" s="193"/>
      <c r="C4" s="193"/>
      <c r="D4" s="193"/>
      <c r="E4" s="193"/>
      <c r="F4" s="193"/>
      <c r="G4" s="193"/>
      <c r="H4" s="193"/>
      <c r="I4" s="193"/>
    </row>
    <row r="5" spans="1:14" ht="18.75" x14ac:dyDescent="0.25">
      <c r="A5" s="193" t="s">
        <v>180</v>
      </c>
      <c r="B5" s="193"/>
      <c r="C5" s="193"/>
      <c r="D5" s="193"/>
      <c r="E5" s="193"/>
      <c r="F5" s="193"/>
      <c r="G5" s="193"/>
      <c r="H5" s="193"/>
      <c r="I5" s="193"/>
    </row>
    <row r="6" spans="1:14" ht="18.75" x14ac:dyDescent="0.25">
      <c r="A6" s="193" t="s">
        <v>179</v>
      </c>
      <c r="B6" s="193"/>
      <c r="C6" s="193"/>
      <c r="D6" s="193"/>
      <c r="E6" s="193"/>
      <c r="F6" s="193"/>
      <c r="G6" s="193"/>
      <c r="H6" s="193"/>
      <c r="I6" s="193"/>
    </row>
    <row r="7" spans="1:14" ht="18.75" x14ac:dyDescent="0.25">
      <c r="A7" s="64"/>
      <c r="B7" s="64"/>
      <c r="C7" s="64"/>
      <c r="D7" s="64"/>
      <c r="E7" s="64"/>
      <c r="F7" s="64"/>
      <c r="G7" s="64"/>
      <c r="H7" s="64"/>
      <c r="I7" s="64"/>
    </row>
    <row r="8" spans="1:14" ht="18.75" customHeight="1" x14ac:dyDescent="0.25">
      <c r="A8" s="194" t="s">
        <v>178</v>
      </c>
      <c r="B8" s="194"/>
      <c r="C8" s="194"/>
      <c r="D8" s="194"/>
      <c r="E8" s="194"/>
      <c r="F8" s="194"/>
      <c r="G8" s="194"/>
      <c r="H8" s="194"/>
      <c r="I8" s="194"/>
      <c r="K8" s="62"/>
      <c r="L8" s="34"/>
    </row>
    <row r="9" spans="1:14" ht="18.75" x14ac:dyDescent="0.25">
      <c r="A9" s="61"/>
    </row>
    <row r="10" spans="1:14" ht="18.75" x14ac:dyDescent="0.25">
      <c r="A10" s="88" t="s">
        <v>177</v>
      </c>
      <c r="B10" s="88"/>
      <c r="C10" s="88"/>
      <c r="D10" s="88"/>
      <c r="E10" s="88"/>
      <c r="F10" s="88"/>
      <c r="G10" s="88"/>
      <c r="H10" s="88"/>
      <c r="I10" s="88"/>
    </row>
    <row r="11" spans="1:14" ht="25.9" customHeight="1" x14ac:dyDescent="0.25">
      <c r="A11" s="61"/>
      <c r="J11" s="60"/>
    </row>
    <row r="12" spans="1:14" ht="29.45" customHeight="1" x14ac:dyDescent="0.25">
      <c r="A12" s="171" t="s">
        <v>176</v>
      </c>
      <c r="B12" s="171"/>
      <c r="C12" s="171"/>
      <c r="D12" s="171"/>
      <c r="E12" s="172">
        <v>800432905</v>
      </c>
      <c r="F12" s="172"/>
      <c r="G12" s="17" t="s">
        <v>7</v>
      </c>
      <c r="H12" s="59" t="s">
        <v>175</v>
      </c>
      <c r="I12" s="58" t="s">
        <v>172</v>
      </c>
      <c r="J12" s="34"/>
    </row>
    <row r="13" spans="1:14" ht="24" customHeight="1" x14ac:dyDescent="0.25">
      <c r="A13" s="171" t="s">
        <v>174</v>
      </c>
      <c r="B13" s="171"/>
      <c r="C13" s="171"/>
      <c r="D13" s="171"/>
      <c r="E13" s="172">
        <v>816311868</v>
      </c>
      <c r="F13" s="172"/>
      <c r="G13" s="17" t="s">
        <v>7</v>
      </c>
      <c r="H13" s="59" t="s">
        <v>173</v>
      </c>
      <c r="I13" s="58" t="s">
        <v>172</v>
      </c>
      <c r="J13" s="34"/>
    </row>
    <row r="14" spans="1:14" ht="43.5" customHeight="1" x14ac:dyDescent="0.25">
      <c r="A14" s="173" t="s">
        <v>171</v>
      </c>
      <c r="B14" s="173"/>
      <c r="C14" s="173"/>
      <c r="D14" s="173"/>
      <c r="E14" s="172">
        <v>15878963</v>
      </c>
      <c r="F14" s="172"/>
      <c r="G14" s="17" t="s">
        <v>7</v>
      </c>
      <c r="H14" s="59" t="s">
        <v>170</v>
      </c>
      <c r="I14" s="58" t="s">
        <v>5</v>
      </c>
      <c r="K14" s="34"/>
      <c r="L14" s="57"/>
    </row>
    <row r="15" spans="1:14" ht="22.15" customHeight="1" x14ac:dyDescent="0.25">
      <c r="A15" s="211" t="s">
        <v>169</v>
      </c>
      <c r="B15" s="212"/>
      <c r="C15" s="73"/>
      <c r="D15" s="215">
        <f>E15</f>
        <v>15878963.779999999</v>
      </c>
      <c r="E15" s="174">
        <v>15878963.779999999</v>
      </c>
      <c r="F15" s="175"/>
      <c r="G15" s="165" t="s">
        <v>7</v>
      </c>
      <c r="H15" s="167" t="s">
        <v>168</v>
      </c>
      <c r="I15" s="168"/>
      <c r="K15" s="34"/>
    </row>
    <row r="16" spans="1:14" ht="132" customHeight="1" x14ac:dyDescent="0.25">
      <c r="A16" s="213"/>
      <c r="B16" s="214"/>
      <c r="C16" s="56"/>
      <c r="D16" s="216"/>
      <c r="E16" s="176"/>
      <c r="F16" s="177"/>
      <c r="G16" s="166"/>
      <c r="H16" s="169"/>
      <c r="I16" s="170"/>
      <c r="J16" s="34"/>
      <c r="N16" s="34"/>
    </row>
    <row r="17" spans="1:10" ht="51.6" customHeight="1" x14ac:dyDescent="0.25">
      <c r="A17" s="88" t="s">
        <v>167</v>
      </c>
      <c r="B17" s="88"/>
      <c r="C17" s="88"/>
      <c r="D17" s="88"/>
      <c r="E17" s="88"/>
      <c r="F17" s="88"/>
      <c r="G17" s="88"/>
      <c r="H17" s="88"/>
      <c r="I17" s="88"/>
    </row>
    <row r="18" spans="1:10" ht="55.9" customHeight="1" x14ac:dyDescent="0.25">
      <c r="A18" s="181" t="s">
        <v>166</v>
      </c>
      <c r="B18" s="181"/>
      <c r="C18" s="181"/>
      <c r="D18" s="181"/>
      <c r="E18" s="181"/>
      <c r="F18" s="181"/>
      <c r="G18" s="181"/>
      <c r="H18" s="181"/>
      <c r="I18" s="181"/>
    </row>
    <row r="19" spans="1:10" ht="19.149999999999999" customHeight="1" x14ac:dyDescent="0.25">
      <c r="A19" s="20"/>
    </row>
    <row r="20" spans="1:10" ht="33" customHeight="1" x14ac:dyDescent="0.25">
      <c r="A20" s="182" t="s">
        <v>15</v>
      </c>
      <c r="B20" s="182"/>
      <c r="C20" s="65"/>
      <c r="D20" s="65"/>
      <c r="E20" s="65"/>
      <c r="F20" s="65"/>
      <c r="G20" s="65"/>
      <c r="H20" s="65"/>
      <c r="I20" s="55" t="s">
        <v>165</v>
      </c>
    </row>
    <row r="21" spans="1:10" ht="56.25" customHeight="1" x14ac:dyDescent="0.25">
      <c r="A21" s="217" t="s">
        <v>122</v>
      </c>
      <c r="B21" s="218"/>
      <c r="C21" s="218"/>
      <c r="D21" s="219"/>
      <c r="E21" s="42" t="s">
        <v>164</v>
      </c>
      <c r="F21" s="43" t="s">
        <v>120</v>
      </c>
      <c r="G21" s="42" t="s">
        <v>118</v>
      </c>
      <c r="H21" s="42" t="s">
        <v>117</v>
      </c>
      <c r="I21" s="54" t="s">
        <v>89</v>
      </c>
    </row>
    <row r="22" spans="1:10" ht="132" customHeight="1" x14ac:dyDescent="0.25">
      <c r="A22" s="178" t="s">
        <v>163</v>
      </c>
      <c r="B22" s="179"/>
      <c r="C22" s="179"/>
      <c r="D22" s="180"/>
      <c r="E22" s="51" t="s">
        <v>162</v>
      </c>
      <c r="F22" s="71">
        <v>1590545</v>
      </c>
      <c r="G22" s="71">
        <v>57885</v>
      </c>
      <c r="H22" s="52">
        <f t="shared" ref="H22:H43" si="0">G22+F22</f>
        <v>1648430</v>
      </c>
      <c r="I22" s="53" t="s">
        <v>151</v>
      </c>
      <c r="J22" s="34"/>
    </row>
    <row r="23" spans="1:10" ht="145.9" customHeight="1" x14ac:dyDescent="0.25">
      <c r="A23" s="178" t="s">
        <v>161</v>
      </c>
      <c r="B23" s="179"/>
      <c r="C23" s="179"/>
      <c r="D23" s="180"/>
      <c r="E23" s="51" t="s">
        <v>160</v>
      </c>
      <c r="F23" s="71">
        <v>7578</v>
      </c>
      <c r="G23" s="71">
        <v>272</v>
      </c>
      <c r="H23" s="52">
        <f t="shared" si="0"/>
        <v>7850</v>
      </c>
      <c r="I23" s="53" t="s">
        <v>151</v>
      </c>
      <c r="J23" s="34"/>
    </row>
    <row r="24" spans="1:10" ht="143.44999999999999" customHeight="1" x14ac:dyDescent="0.25">
      <c r="A24" s="178" t="s">
        <v>159</v>
      </c>
      <c r="B24" s="179"/>
      <c r="C24" s="179"/>
      <c r="D24" s="180"/>
      <c r="E24" s="51" t="s">
        <v>158</v>
      </c>
      <c r="F24" s="71">
        <v>1649216</v>
      </c>
      <c r="G24" s="71">
        <v>60024</v>
      </c>
      <c r="H24" s="52">
        <f t="shared" si="0"/>
        <v>1709240</v>
      </c>
      <c r="I24" s="53" t="s">
        <v>151</v>
      </c>
    </row>
    <row r="25" spans="1:10" ht="75.599999999999994" customHeight="1" x14ac:dyDescent="0.25">
      <c r="A25" s="178" t="s">
        <v>157</v>
      </c>
      <c r="B25" s="179"/>
      <c r="C25" s="179"/>
      <c r="D25" s="180"/>
      <c r="E25" s="51" t="s">
        <v>156</v>
      </c>
      <c r="F25" s="71">
        <v>38411</v>
      </c>
      <c r="G25" s="71">
        <v>45000</v>
      </c>
      <c r="H25" s="52">
        <f t="shared" si="0"/>
        <v>83411</v>
      </c>
      <c r="I25" s="53" t="s">
        <v>151</v>
      </c>
    </row>
    <row r="26" spans="1:10" ht="100.9" customHeight="1" x14ac:dyDescent="0.25">
      <c r="A26" s="178" t="s">
        <v>155</v>
      </c>
      <c r="B26" s="179"/>
      <c r="C26" s="179"/>
      <c r="D26" s="180"/>
      <c r="E26" s="51" t="s">
        <v>154</v>
      </c>
      <c r="F26" s="71">
        <v>11700</v>
      </c>
      <c r="G26" s="71">
        <v>4600</v>
      </c>
      <c r="H26" s="52">
        <f t="shared" si="0"/>
        <v>16300</v>
      </c>
      <c r="I26" s="53" t="s">
        <v>151</v>
      </c>
    </row>
    <row r="27" spans="1:10" ht="101.45" customHeight="1" x14ac:dyDescent="0.25">
      <c r="A27" s="178" t="s">
        <v>153</v>
      </c>
      <c r="B27" s="179"/>
      <c r="C27" s="179"/>
      <c r="D27" s="180"/>
      <c r="E27" s="51" t="s">
        <v>152</v>
      </c>
      <c r="F27" s="71">
        <v>789535</v>
      </c>
      <c r="G27" s="71">
        <v>1352456.35</v>
      </c>
      <c r="H27" s="52">
        <f t="shared" si="0"/>
        <v>2141991.35</v>
      </c>
      <c r="I27" s="53" t="s">
        <v>151</v>
      </c>
    </row>
    <row r="28" spans="1:10" ht="87.6" customHeight="1" x14ac:dyDescent="0.25">
      <c r="A28" s="178" t="s">
        <v>150</v>
      </c>
      <c r="B28" s="179"/>
      <c r="C28" s="179"/>
      <c r="D28" s="180"/>
      <c r="E28" s="51" t="s">
        <v>149</v>
      </c>
      <c r="F28" s="71">
        <v>0</v>
      </c>
      <c r="G28" s="71">
        <v>150</v>
      </c>
      <c r="H28" s="52">
        <f t="shared" si="0"/>
        <v>150</v>
      </c>
      <c r="I28" s="53" t="s">
        <v>144</v>
      </c>
    </row>
    <row r="29" spans="1:10" ht="166.15" customHeight="1" x14ac:dyDescent="0.25">
      <c r="A29" s="178" t="s">
        <v>148</v>
      </c>
      <c r="B29" s="179"/>
      <c r="C29" s="179"/>
      <c r="D29" s="180"/>
      <c r="E29" s="51" t="s">
        <v>147</v>
      </c>
      <c r="F29" s="71">
        <v>0</v>
      </c>
      <c r="G29" s="71">
        <v>150</v>
      </c>
      <c r="H29" s="52">
        <f t="shared" si="0"/>
        <v>150</v>
      </c>
      <c r="I29" s="53" t="s">
        <v>144</v>
      </c>
    </row>
    <row r="30" spans="1:10" ht="117.6" customHeight="1" x14ac:dyDescent="0.25">
      <c r="A30" s="178" t="s">
        <v>146</v>
      </c>
      <c r="B30" s="179"/>
      <c r="C30" s="179"/>
      <c r="D30" s="180"/>
      <c r="E30" s="51" t="s">
        <v>145</v>
      </c>
      <c r="F30" s="71">
        <v>0</v>
      </c>
      <c r="G30" s="71">
        <v>2000</v>
      </c>
      <c r="H30" s="52">
        <f t="shared" si="0"/>
        <v>2000</v>
      </c>
      <c r="I30" s="53" t="s">
        <v>144</v>
      </c>
    </row>
    <row r="31" spans="1:10" ht="69" customHeight="1" x14ac:dyDescent="0.25">
      <c r="A31" s="178" t="s">
        <v>143</v>
      </c>
      <c r="B31" s="179"/>
      <c r="C31" s="179"/>
      <c r="D31" s="180"/>
      <c r="E31" s="51" t="s">
        <v>142</v>
      </c>
      <c r="F31" s="71">
        <v>104732000</v>
      </c>
      <c r="G31" s="71">
        <v>28847000</v>
      </c>
      <c r="H31" s="52">
        <f t="shared" si="0"/>
        <v>133579000</v>
      </c>
      <c r="I31" s="50" t="s">
        <v>127</v>
      </c>
    </row>
    <row r="32" spans="1:10" ht="63.6" customHeight="1" x14ac:dyDescent="0.25">
      <c r="A32" s="178" t="s">
        <v>141</v>
      </c>
      <c r="B32" s="179"/>
      <c r="C32" s="179"/>
      <c r="D32" s="180"/>
      <c r="E32" s="51" t="s">
        <v>135</v>
      </c>
      <c r="F32" s="71">
        <v>0</v>
      </c>
      <c r="G32" s="71">
        <v>6000000</v>
      </c>
      <c r="H32" s="52">
        <f t="shared" si="0"/>
        <v>6000000</v>
      </c>
      <c r="I32" s="50" t="s">
        <v>127</v>
      </c>
    </row>
    <row r="33" spans="1:14" ht="118.15" customHeight="1" x14ac:dyDescent="0.25">
      <c r="A33" s="178" t="s">
        <v>140</v>
      </c>
      <c r="B33" s="179"/>
      <c r="C33" s="179"/>
      <c r="D33" s="180"/>
      <c r="E33" s="51" t="s">
        <v>135</v>
      </c>
      <c r="F33" s="71">
        <v>0</v>
      </c>
      <c r="G33" s="71">
        <v>296969.71999999997</v>
      </c>
      <c r="H33" s="52">
        <f t="shared" si="0"/>
        <v>296969.71999999997</v>
      </c>
      <c r="I33" s="50" t="s">
        <v>127</v>
      </c>
    </row>
    <row r="34" spans="1:14" ht="79.150000000000006" customHeight="1" x14ac:dyDescent="0.25">
      <c r="A34" s="178" t="s">
        <v>139</v>
      </c>
      <c r="B34" s="179"/>
      <c r="C34" s="179"/>
      <c r="D34" s="180"/>
      <c r="E34" s="51" t="s">
        <v>135</v>
      </c>
      <c r="F34" s="71">
        <v>0</v>
      </c>
      <c r="G34" s="71">
        <v>940468.72</v>
      </c>
      <c r="H34" s="52">
        <f t="shared" si="0"/>
        <v>940468.72</v>
      </c>
      <c r="I34" s="50" t="s">
        <v>127</v>
      </c>
    </row>
    <row r="35" spans="1:14" ht="92.45" customHeight="1" x14ac:dyDescent="0.25">
      <c r="A35" s="178" t="s">
        <v>32</v>
      </c>
      <c r="B35" s="179"/>
      <c r="C35" s="179"/>
      <c r="D35" s="180"/>
      <c r="E35" s="51" t="s">
        <v>135</v>
      </c>
      <c r="F35" s="71">
        <v>0</v>
      </c>
      <c r="G35" s="71">
        <v>1000000</v>
      </c>
      <c r="H35" s="52">
        <f t="shared" si="0"/>
        <v>1000000</v>
      </c>
      <c r="I35" s="50" t="s">
        <v>127</v>
      </c>
    </row>
    <row r="36" spans="1:14" ht="84.6" customHeight="1" x14ac:dyDescent="0.25">
      <c r="A36" s="178" t="s">
        <v>138</v>
      </c>
      <c r="B36" s="179"/>
      <c r="C36" s="179"/>
      <c r="D36" s="180"/>
      <c r="E36" s="51" t="s">
        <v>135</v>
      </c>
      <c r="F36" s="71">
        <v>0</v>
      </c>
      <c r="G36" s="71">
        <v>15750000</v>
      </c>
      <c r="H36" s="52">
        <f t="shared" si="0"/>
        <v>15750000</v>
      </c>
      <c r="I36" s="50" t="s">
        <v>127</v>
      </c>
    </row>
    <row r="37" spans="1:14" ht="69.599999999999994" customHeight="1" x14ac:dyDescent="0.25">
      <c r="A37" s="178" t="s">
        <v>137</v>
      </c>
      <c r="B37" s="179"/>
      <c r="C37" s="179"/>
      <c r="D37" s="180"/>
      <c r="E37" s="51" t="s">
        <v>135</v>
      </c>
      <c r="F37" s="71">
        <v>0</v>
      </c>
      <c r="G37" s="71">
        <v>15117300</v>
      </c>
      <c r="H37" s="52">
        <f t="shared" si="0"/>
        <v>15117300</v>
      </c>
      <c r="I37" s="50" t="s">
        <v>127</v>
      </c>
    </row>
    <row r="38" spans="1:14" ht="86.45" customHeight="1" x14ac:dyDescent="0.25">
      <c r="A38" s="178" t="s">
        <v>136</v>
      </c>
      <c r="B38" s="179"/>
      <c r="C38" s="179"/>
      <c r="D38" s="180"/>
      <c r="E38" s="51" t="s">
        <v>135</v>
      </c>
      <c r="F38" s="71">
        <v>0</v>
      </c>
      <c r="G38" s="71">
        <v>17869330.199999999</v>
      </c>
      <c r="H38" s="52">
        <f t="shared" si="0"/>
        <v>17869330.199999999</v>
      </c>
      <c r="I38" s="50" t="s">
        <v>127</v>
      </c>
    </row>
    <row r="39" spans="1:14" ht="74.45" customHeight="1" x14ac:dyDescent="0.25">
      <c r="A39" s="178" t="s">
        <v>134</v>
      </c>
      <c r="B39" s="179"/>
      <c r="C39" s="179"/>
      <c r="D39" s="180"/>
      <c r="E39" s="51" t="s">
        <v>133</v>
      </c>
      <c r="F39" s="71">
        <v>0</v>
      </c>
      <c r="G39" s="71">
        <v>38960</v>
      </c>
      <c r="H39" s="52">
        <f t="shared" si="0"/>
        <v>38960</v>
      </c>
      <c r="I39" s="50" t="s">
        <v>127</v>
      </c>
    </row>
    <row r="40" spans="1:14" ht="146.44999999999999" customHeight="1" x14ac:dyDescent="0.25">
      <c r="A40" s="178" t="s">
        <v>132</v>
      </c>
      <c r="B40" s="179"/>
      <c r="C40" s="179"/>
      <c r="D40" s="180"/>
      <c r="E40" s="51" t="s">
        <v>128</v>
      </c>
      <c r="F40" s="71">
        <v>0</v>
      </c>
      <c r="G40" s="71">
        <v>3000000</v>
      </c>
      <c r="H40" s="52">
        <f t="shared" si="0"/>
        <v>3000000</v>
      </c>
      <c r="I40" s="50" t="s">
        <v>127</v>
      </c>
    </row>
    <row r="41" spans="1:14" ht="88.15" customHeight="1" x14ac:dyDescent="0.25">
      <c r="A41" s="178" t="s">
        <v>131</v>
      </c>
      <c r="B41" s="179"/>
      <c r="C41" s="179"/>
      <c r="D41" s="180"/>
      <c r="E41" s="51" t="s">
        <v>128</v>
      </c>
      <c r="F41" s="71">
        <v>0</v>
      </c>
      <c r="G41" s="71">
        <v>796600</v>
      </c>
      <c r="H41" s="52">
        <f t="shared" si="0"/>
        <v>796600</v>
      </c>
      <c r="I41" s="50" t="s">
        <v>127</v>
      </c>
    </row>
    <row r="42" spans="1:14" ht="114.6" customHeight="1" x14ac:dyDescent="0.25">
      <c r="A42" s="178" t="s">
        <v>130</v>
      </c>
      <c r="B42" s="179"/>
      <c r="C42" s="179"/>
      <c r="D42" s="180"/>
      <c r="E42" s="51" t="s">
        <v>128</v>
      </c>
      <c r="F42" s="71">
        <v>0</v>
      </c>
      <c r="G42" s="71">
        <v>3320000</v>
      </c>
      <c r="H42" s="52">
        <f t="shared" si="0"/>
        <v>3320000</v>
      </c>
      <c r="I42" s="50" t="s">
        <v>127</v>
      </c>
    </row>
    <row r="43" spans="1:14" ht="76.150000000000006" customHeight="1" x14ac:dyDescent="0.25">
      <c r="A43" s="178" t="s">
        <v>129</v>
      </c>
      <c r="B43" s="179"/>
      <c r="C43" s="179"/>
      <c r="D43" s="180"/>
      <c r="E43" s="51" t="s">
        <v>128</v>
      </c>
      <c r="F43" s="71">
        <v>0</v>
      </c>
      <c r="G43" s="71">
        <v>3935788</v>
      </c>
      <c r="H43" s="52">
        <f t="shared" si="0"/>
        <v>3935788</v>
      </c>
      <c r="I43" s="50" t="s">
        <v>127</v>
      </c>
    </row>
    <row r="44" spans="1:14" ht="76.150000000000006" customHeight="1" x14ac:dyDescent="0.25">
      <c r="A44" s="178" t="s">
        <v>126</v>
      </c>
      <c r="B44" s="179"/>
      <c r="C44" s="179"/>
      <c r="D44" s="180"/>
      <c r="E44" s="51"/>
      <c r="F44" s="71">
        <f>F43+F42+F41+F40+F39+F38+F37+F36+F35+F34+F33+F32+F31+F30+F29+F28+F27+F26+F25+F24+F23+F22</f>
        <v>108818985</v>
      </c>
      <c r="G44" s="71">
        <f t="shared" ref="G44:H44" si="1">G43+G42+G41+G40+G39+G38+G37+G36+G35+G34+G33+G32+G31+G30+G29+G28+G27+G26+G25+G24+G23+G22</f>
        <v>98434953.989999995</v>
      </c>
      <c r="H44" s="71">
        <f t="shared" si="1"/>
        <v>207253938.98999998</v>
      </c>
      <c r="I44" s="50"/>
    </row>
    <row r="45" spans="1:14" ht="34.15" customHeight="1" x14ac:dyDescent="0.25">
      <c r="A45" s="49"/>
      <c r="B45" s="49"/>
      <c r="C45" s="49"/>
      <c r="D45" s="48"/>
      <c r="E45" s="47"/>
      <c r="F45" s="47"/>
      <c r="G45" s="46"/>
      <c r="H45" s="45"/>
      <c r="I45" s="45"/>
      <c r="J45" s="34"/>
      <c r="N45" s="34"/>
    </row>
    <row r="46" spans="1:14" s="33" customFormat="1" ht="28.9" customHeight="1" x14ac:dyDescent="0.25">
      <c r="A46" s="88" t="s">
        <v>125</v>
      </c>
      <c r="B46" s="88"/>
      <c r="C46" s="88"/>
      <c r="D46" s="88"/>
      <c r="E46" s="88"/>
      <c r="F46" s="88"/>
      <c r="G46" s="88"/>
      <c r="H46" s="88"/>
      <c r="I46" s="88"/>
    </row>
    <row r="47" spans="1:14" s="33" customFormat="1" ht="18.75" customHeight="1" x14ac:dyDescent="0.25">
      <c r="A47" s="185" t="s">
        <v>124</v>
      </c>
      <c r="B47" s="185"/>
      <c r="C47" s="185"/>
      <c r="D47" s="185"/>
      <c r="E47" s="185"/>
      <c r="F47" s="185"/>
      <c r="G47" s="185"/>
      <c r="H47" s="185"/>
      <c r="I47" s="185"/>
    </row>
    <row r="48" spans="1:14" s="33" customFormat="1" ht="39.75" customHeight="1" x14ac:dyDescent="0.25">
      <c r="A48" s="186" t="s">
        <v>123</v>
      </c>
      <c r="B48" s="186"/>
      <c r="C48" s="186"/>
      <c r="D48" s="186"/>
      <c r="E48" s="186"/>
      <c r="F48" s="186"/>
      <c r="G48" s="186"/>
      <c r="H48" s="186"/>
      <c r="I48" s="186"/>
    </row>
    <row r="49" spans="1:12" s="33" customFormat="1" ht="30.75" customHeight="1" x14ac:dyDescent="0.25">
      <c r="A49" s="66"/>
      <c r="B49" s="66"/>
      <c r="C49" s="66"/>
      <c r="D49" s="66"/>
      <c r="E49" s="66"/>
      <c r="F49" s="44" t="s">
        <v>15</v>
      </c>
      <c r="G49" s="66"/>
      <c r="H49" s="66"/>
      <c r="I49" s="66"/>
    </row>
    <row r="50" spans="1:12" s="33" customFormat="1" ht="18" customHeight="1" x14ac:dyDescent="0.25">
      <c r="A50" s="66"/>
      <c r="B50" s="66"/>
      <c r="C50" s="66"/>
      <c r="D50" s="66"/>
      <c r="E50" s="66"/>
      <c r="F50"/>
      <c r="G50" s="66"/>
      <c r="H50" s="66"/>
      <c r="I50" s="66"/>
    </row>
    <row r="51" spans="1:12" s="33" customFormat="1" ht="48" customHeight="1" x14ac:dyDescent="0.25">
      <c r="A51" s="187" t="s">
        <v>122</v>
      </c>
      <c r="B51" s="187"/>
      <c r="C51" s="187"/>
      <c r="D51" s="187"/>
      <c r="E51" s="42" t="s">
        <v>121</v>
      </c>
      <c r="F51" s="43" t="s">
        <v>120</v>
      </c>
      <c r="G51" s="43" t="s">
        <v>119</v>
      </c>
      <c r="H51" s="42" t="s">
        <v>118</v>
      </c>
      <c r="I51" s="42" t="s">
        <v>117</v>
      </c>
    </row>
    <row r="52" spans="1:12" s="33" customFormat="1" ht="18.75" customHeight="1" x14ac:dyDescent="0.25">
      <c r="A52" s="155" t="s">
        <v>116</v>
      </c>
      <c r="B52" s="155"/>
      <c r="C52" s="155"/>
      <c r="D52" s="155"/>
      <c r="E52" s="40" t="s">
        <v>115</v>
      </c>
      <c r="F52" s="39">
        <v>80632786.170000002</v>
      </c>
      <c r="G52" s="39">
        <f>F52</f>
        <v>80632786.170000002</v>
      </c>
      <c r="H52" s="38">
        <f>'[1]14.05.2024 св. роспись '!H36+'[1]05.04.2024 св. роспись '!H34+'[1]27.03.2024 св. роспись '!H32+'[1]27.02.2024 св. роспись '!H29+'[1]19.02.2024 св. роспись '!H29+'[1]13.02.2024 св. роспись '!H29+'[1]06.02.2024 св. роспись'!H29+'[1]23.01.2024 св. роспись'!H29</f>
        <v>11247507.329999998</v>
      </c>
      <c r="I52" s="41">
        <f>G52+H52</f>
        <v>91880293.5</v>
      </c>
      <c r="J52" s="35"/>
      <c r="K52" s="35"/>
      <c r="L52" s="35"/>
    </row>
    <row r="53" spans="1:12" s="33" customFormat="1" ht="18.75" customHeight="1" x14ac:dyDescent="0.25">
      <c r="A53" s="155" t="s">
        <v>114</v>
      </c>
      <c r="B53" s="155"/>
      <c r="C53" s="155"/>
      <c r="D53" s="155"/>
      <c r="E53" s="40" t="s">
        <v>113</v>
      </c>
      <c r="F53" s="39">
        <v>669398.06000000006</v>
      </c>
      <c r="G53" s="39">
        <f t="shared" ref="G53:G63" si="2">F53</f>
        <v>669398.06000000006</v>
      </c>
      <c r="H53" s="38">
        <f>'[1]14.05.2024 св. роспись '!H37+'[1]05.04.2024 св. роспись '!H35+'[1]27.03.2024 св. роспись '!H33+'[1]27.02.2024 св. роспись '!H30+'[1]19.02.2024 св. роспись '!H30+'[1]13.02.2024 св. роспись '!H30+'[1]06.02.2024 св. роспись'!H30+'[1]23.01.2024 св. роспись'!H30</f>
        <v>149730</v>
      </c>
      <c r="I53" s="41">
        <f t="shared" ref="I53:I63" si="3">G53+H53</f>
        <v>819128.06</v>
      </c>
      <c r="J53" s="35"/>
      <c r="K53" s="35"/>
      <c r="L53" s="35"/>
    </row>
    <row r="54" spans="1:12" s="33" customFormat="1" ht="59.45" customHeight="1" x14ac:dyDescent="0.25">
      <c r="A54" s="155" t="s">
        <v>112</v>
      </c>
      <c r="B54" s="155"/>
      <c r="C54" s="155"/>
      <c r="D54" s="155"/>
      <c r="E54" s="40" t="s">
        <v>111</v>
      </c>
      <c r="F54" s="39">
        <v>23179986.82</v>
      </c>
      <c r="G54" s="39">
        <f t="shared" si="2"/>
        <v>23179986.82</v>
      </c>
      <c r="H54" s="38">
        <f>'[1]14.05.2024 св. роспись '!H38+'[1]05.04.2024 св. роспись '!H36+'[1]27.03.2024 св. роспись '!H34+'[1]27.02.2024 св. роспись '!H31+'[1]19.02.2024 св. роспись '!H31+'[1]13.02.2024 св. роспись '!H31+'[1]06.02.2024 св. роспись'!H31+'[1]23.01.2024 св. роспись'!H31+11609363.09+1522537.35-126000-1000000</f>
        <v>10669734.75</v>
      </c>
      <c r="I54" s="41">
        <f t="shared" si="3"/>
        <v>33849721.57</v>
      </c>
      <c r="J54" s="35"/>
      <c r="K54" s="35"/>
      <c r="L54" s="35"/>
    </row>
    <row r="55" spans="1:12" s="33" customFormat="1" ht="15" customHeight="1" x14ac:dyDescent="0.25">
      <c r="A55" s="155" t="s">
        <v>110</v>
      </c>
      <c r="B55" s="155"/>
      <c r="C55" s="155"/>
      <c r="D55" s="155"/>
      <c r="E55" s="40" t="s">
        <v>109</v>
      </c>
      <c r="F55" s="39">
        <v>29732804.809999999</v>
      </c>
      <c r="G55" s="39">
        <f t="shared" si="2"/>
        <v>29732804.809999999</v>
      </c>
      <c r="H55" s="38">
        <f>'[1]14.05.2024 св. роспись '!H39+'[1]05.04.2024 св. роспись '!H37+'[1]27.03.2024 св. роспись '!H35+'[1]27.02.2024 св. роспись '!H32+'[1]19.02.2024 св. роспись '!H32+'[1]13.02.2024 св. роспись '!H32+'[1]06.02.2024 св. роспись'!H32+'[1]23.01.2024 св. роспись'!H32</f>
        <v>3974748</v>
      </c>
      <c r="I55" s="38">
        <f t="shared" si="3"/>
        <v>33707552.810000002</v>
      </c>
      <c r="J55" s="35"/>
      <c r="K55" s="35"/>
      <c r="L55" s="35"/>
    </row>
    <row r="56" spans="1:12" s="33" customFormat="1" ht="22.15" customHeight="1" x14ac:dyDescent="0.25">
      <c r="A56" s="155" t="s">
        <v>108</v>
      </c>
      <c r="B56" s="155"/>
      <c r="C56" s="155"/>
      <c r="D56" s="155"/>
      <c r="E56" s="40" t="s">
        <v>107</v>
      </c>
      <c r="F56" s="39">
        <v>87254607.670000002</v>
      </c>
      <c r="G56" s="39">
        <f t="shared" si="2"/>
        <v>87254607.670000002</v>
      </c>
      <c r="H56" s="38">
        <f>'[1]14.05.2024 св. роспись '!H40+'[1]05.04.2024 св. роспись '!H38+'[1]27.03.2024 св. роспись '!H36+'[1]27.02.2024 св. роспись '!H33+'[1]19.02.2024 св. роспись '!H33+'[1]13.02.2024 св. роспись '!H33+'[1]06.02.2024 св. роспись'!H33+'[1]23.01.2024 св. роспись'!H33</f>
        <v>77115787</v>
      </c>
      <c r="I56" s="38">
        <f t="shared" si="3"/>
        <v>164370394.67000002</v>
      </c>
      <c r="J56" s="35"/>
      <c r="K56" s="35"/>
      <c r="L56" s="35"/>
    </row>
    <row r="57" spans="1:12" ht="18.600000000000001" customHeight="1" x14ac:dyDescent="0.25">
      <c r="A57" s="155" t="s">
        <v>106</v>
      </c>
      <c r="B57" s="155"/>
      <c r="C57" s="155"/>
      <c r="D57" s="155"/>
      <c r="E57" s="40" t="s">
        <v>105</v>
      </c>
      <c r="F57" s="39">
        <v>264014.74</v>
      </c>
      <c r="G57" s="39">
        <f t="shared" si="2"/>
        <v>264014.74</v>
      </c>
      <c r="H57" s="38">
        <f>'[1]14.05.2024 св. роспись '!H41+'[1]05.04.2024 св. роспись '!H39+'[1]27.03.2024 св. роспись '!H37+'[1]27.02.2024 св. роспись '!H34+'[1]19.02.2024 св. роспись '!H34+'[1]13.02.2024 св. роспись '!H34+'[1]06.02.2024 св. роспись'!H34+'[1]23.01.2024 св. роспись'!H34+126000</f>
        <v>490985.26</v>
      </c>
      <c r="I57" s="41">
        <f t="shared" si="3"/>
        <v>755000</v>
      </c>
      <c r="J57" s="35"/>
      <c r="K57" s="35"/>
      <c r="L57" s="35"/>
    </row>
    <row r="58" spans="1:12" ht="43.15" customHeight="1" x14ac:dyDescent="0.25">
      <c r="A58" s="155" t="s">
        <v>104</v>
      </c>
      <c r="B58" s="155"/>
      <c r="C58" s="155"/>
      <c r="D58" s="155"/>
      <c r="E58" s="40" t="s">
        <v>103</v>
      </c>
      <c r="F58" s="39">
        <v>400388672.38999999</v>
      </c>
      <c r="G58" s="39">
        <f t="shared" si="2"/>
        <v>400388672.38999999</v>
      </c>
      <c r="H58" s="38">
        <f>'[1]14.05.2024 св. роспись '!H42+'[1]05.04.2024 св. роспись '!H40+'[1]27.03.2024 св. роспись '!H38+'[1]27.02.2024 св. роспись '!H35+'[1]19.02.2024 св. роспись '!H35+'[1]13.02.2024 св. роспись '!H35+'[1]06.02.2024 св. роспись'!H35+'[1]23.01.2024 св. роспись'!H35+1000000</f>
        <v>4304849.4199999962</v>
      </c>
      <c r="I58" s="41">
        <f t="shared" si="3"/>
        <v>404693521.81</v>
      </c>
      <c r="J58" s="35"/>
      <c r="K58" s="35"/>
      <c r="L58" s="35"/>
    </row>
    <row r="59" spans="1:12" ht="21" customHeight="1" x14ac:dyDescent="0.25">
      <c r="A59" s="155" t="s">
        <v>102</v>
      </c>
      <c r="B59" s="155"/>
      <c r="C59" s="155"/>
      <c r="D59" s="155"/>
      <c r="E59" s="40" t="s">
        <v>101</v>
      </c>
      <c r="F59" s="39">
        <v>16249595.4</v>
      </c>
      <c r="G59" s="39">
        <f t="shared" si="2"/>
        <v>16249595.4</v>
      </c>
      <c r="H59" s="38">
        <f>'[1]14.05.2024 св. роспись '!H43+'[1]05.04.2024 св. роспись '!H41+'[1]27.03.2024 св. роспись '!H39+'[1]27.02.2024 св. роспись '!H36+'[1]19.02.2024 св. роспись '!H36+'[1]13.02.2024 св. роспись '!H36+'[1]06.02.2024 св. роспись'!H36+'[1]23.01.2024 св. роспись'!H36</f>
        <v>299969.41000000015</v>
      </c>
      <c r="I59" s="41">
        <f t="shared" si="3"/>
        <v>16549564.810000001</v>
      </c>
      <c r="J59" s="35"/>
      <c r="K59" s="35"/>
      <c r="L59" s="35"/>
    </row>
    <row r="60" spans="1:12" ht="18.75" customHeight="1" x14ac:dyDescent="0.25">
      <c r="A60" s="155" t="s">
        <v>100</v>
      </c>
      <c r="B60" s="155"/>
      <c r="C60" s="155"/>
      <c r="D60" s="155"/>
      <c r="E60" s="40" t="s">
        <v>99</v>
      </c>
      <c r="F60" s="39">
        <v>23849628</v>
      </c>
      <c r="G60" s="39">
        <f t="shared" si="2"/>
        <v>23849628</v>
      </c>
      <c r="H60" s="38">
        <f>'[1]14.05.2024 св. роспись '!H44+'[1]05.04.2024 св. роспись '!H42+'[1]27.03.2024 св. роспись '!H40+'[1]27.02.2024 св. роспись '!H37+'[1]19.02.2024 св. роспись '!H37+'[1]13.02.2024 св. роспись '!H37+'[1]06.02.2024 св. роспись'!H37+'[1]23.01.2024 св. роспись'!H37</f>
        <v>0</v>
      </c>
      <c r="I60" s="41">
        <f t="shared" si="3"/>
        <v>23849628</v>
      </c>
      <c r="J60" s="35"/>
      <c r="K60" s="35"/>
      <c r="L60" s="35"/>
    </row>
    <row r="61" spans="1:12" ht="23.45" customHeight="1" x14ac:dyDescent="0.25">
      <c r="A61" s="155" t="s">
        <v>98</v>
      </c>
      <c r="B61" s="155"/>
      <c r="C61" s="155"/>
      <c r="D61" s="155"/>
      <c r="E61" s="40" t="s">
        <v>97</v>
      </c>
      <c r="F61" s="39">
        <v>32983720.059999999</v>
      </c>
      <c r="G61" s="39">
        <f t="shared" si="2"/>
        <v>32983720.059999999</v>
      </c>
      <c r="H61" s="38">
        <f>'[1]14.05.2024 св. роспись '!H45+'[1]05.04.2024 св. роспись '!H43+'[1]27.03.2024 св. роспись '!H41+'[1]27.02.2024 св. роспись '!H38+'[1]19.02.2024 св. роспись '!H38+'[1]13.02.2024 св. роспись '!H38+'[1]06.02.2024 св. роспись'!H38+'[1]23.01.2024 св. роспись'!H38</f>
        <v>6060606.5999999996</v>
      </c>
      <c r="I61" s="41">
        <f t="shared" si="3"/>
        <v>39044326.659999996</v>
      </c>
      <c r="J61" s="35"/>
      <c r="K61" s="35"/>
      <c r="L61" s="35"/>
    </row>
    <row r="62" spans="1:12" ht="44.45" customHeight="1" x14ac:dyDescent="0.25">
      <c r="A62" s="155" t="s">
        <v>96</v>
      </c>
      <c r="B62" s="155"/>
      <c r="C62" s="155"/>
      <c r="D62" s="155"/>
      <c r="E62" s="40" t="s">
        <v>95</v>
      </c>
      <c r="F62" s="39">
        <v>6792736.9800000004</v>
      </c>
      <c r="G62" s="39">
        <f t="shared" si="2"/>
        <v>6792736.9800000004</v>
      </c>
      <c r="H62" s="38">
        <f>'[1]14.05.2024 св. роспись '!H46+'[1]05.04.2024 св. роспись '!H44+'[1]27.03.2024 св. роспись '!H42+'[1]27.02.2024 св. роспись '!H39+'[1]19.02.2024 св. роспись '!H39+'[1]13.02.2024 св. роспись '!H39+'[1]06.02.2024 св. роспись'!H39+'[1]23.01.2024 св. роспись'!H39</f>
        <v>0</v>
      </c>
      <c r="I62" s="41">
        <f t="shared" si="3"/>
        <v>6792736.9800000004</v>
      </c>
      <c r="J62" s="35"/>
      <c r="K62" s="35"/>
      <c r="L62" s="35"/>
    </row>
    <row r="63" spans="1:12" ht="34.15" customHeight="1" x14ac:dyDescent="0.25">
      <c r="A63" s="155" t="s">
        <v>94</v>
      </c>
      <c r="B63" s="155"/>
      <c r="C63" s="155"/>
      <c r="D63" s="155"/>
      <c r="E63" s="40" t="s">
        <v>93</v>
      </c>
      <c r="F63" s="39">
        <v>0</v>
      </c>
      <c r="G63" s="39">
        <f t="shared" si="2"/>
        <v>0</v>
      </c>
      <c r="H63" s="38">
        <f>'[1]14.05.2024 св. роспись '!H47+'[1]05.04.2024 св. роспись '!H45+'[1]27.03.2024 св. роспись '!H43+'[1]27.02.2024 св. роспись '!H40+'[1]19.02.2024 св. роспись '!H40+'[1]13.02.2024 св. роспись '!H40+'[1]06.02.2024 св. роспись'!H40+'[1]23.01.2024 св. роспись'!H40</f>
        <v>0</v>
      </c>
      <c r="I63" s="38">
        <f t="shared" si="3"/>
        <v>0</v>
      </c>
      <c r="J63" s="35"/>
      <c r="K63" s="35"/>
      <c r="L63" s="35"/>
    </row>
    <row r="64" spans="1:12" ht="18.75" customHeight="1" x14ac:dyDescent="0.25">
      <c r="A64" s="188" t="s">
        <v>92</v>
      </c>
      <c r="B64" s="188"/>
      <c r="C64" s="188"/>
      <c r="D64" s="188"/>
      <c r="E64" s="188"/>
      <c r="F64" s="37">
        <f>F62+F61+F60+F59+F58+F57+F56+F55+F54+F53+F52+F63</f>
        <v>701997951.0999999</v>
      </c>
      <c r="G64" s="37">
        <f>G62+G61+G60+G59+G58+G57+G56+G55+G54+G53+G52+G63</f>
        <v>701997951.0999999</v>
      </c>
      <c r="H64" s="37">
        <f>H62+H61+H60+H59+H58+H57+H56+H55+H54+H53+H52+H63</f>
        <v>114313917.77</v>
      </c>
      <c r="I64" s="37">
        <f>I62+I61+I60+I59+I58+I57+I56+I55+I54+I53+I52+I63</f>
        <v>816311868.87</v>
      </c>
      <c r="J64" s="36"/>
      <c r="K64" s="35"/>
      <c r="L64" s="35"/>
    </row>
    <row r="65" spans="1:12" ht="21.6" customHeight="1" x14ac:dyDescent="0.25">
      <c r="A65" s="68"/>
      <c r="B65" s="68"/>
      <c r="C65" s="68"/>
      <c r="D65" s="68"/>
      <c r="E65" s="68"/>
      <c r="F65" s="68"/>
      <c r="G65" s="68"/>
      <c r="H65" s="68"/>
      <c r="I65" s="68"/>
    </row>
    <row r="66" spans="1:12" s="33" customFormat="1" ht="30.75" customHeight="1" x14ac:dyDescent="0.25">
      <c r="A66" s="66"/>
      <c r="B66" s="66"/>
      <c r="C66" s="66"/>
      <c r="D66" s="66"/>
      <c r="E66" s="66"/>
      <c r="F66" s="44" t="s">
        <v>29</v>
      </c>
      <c r="G66" s="66"/>
      <c r="H66" s="66"/>
      <c r="I66" s="66"/>
    </row>
    <row r="67" spans="1:12" s="33" customFormat="1" ht="18" customHeight="1" x14ac:dyDescent="0.25">
      <c r="A67" s="66"/>
      <c r="B67" s="66"/>
      <c r="C67" s="66"/>
      <c r="D67" s="66"/>
      <c r="E67" s="66"/>
      <c r="F67"/>
      <c r="G67" s="66"/>
      <c r="H67" s="66"/>
      <c r="I67" s="66"/>
    </row>
    <row r="68" spans="1:12" s="33" customFormat="1" ht="48" customHeight="1" x14ac:dyDescent="0.25">
      <c r="A68" s="187" t="s">
        <v>122</v>
      </c>
      <c r="B68" s="187"/>
      <c r="C68" s="187"/>
      <c r="D68" s="187"/>
      <c r="E68" s="42" t="s">
        <v>121</v>
      </c>
      <c r="F68" s="43" t="s">
        <v>120</v>
      </c>
      <c r="G68" s="43" t="s">
        <v>119</v>
      </c>
      <c r="H68" s="42" t="s">
        <v>118</v>
      </c>
      <c r="I68" s="42" t="s">
        <v>117</v>
      </c>
    </row>
    <row r="69" spans="1:12" s="33" customFormat="1" ht="18.75" customHeight="1" x14ac:dyDescent="0.25">
      <c r="A69" s="155" t="s">
        <v>116</v>
      </c>
      <c r="B69" s="155"/>
      <c r="C69" s="155"/>
      <c r="D69" s="155"/>
      <c r="E69" s="40" t="s">
        <v>115</v>
      </c>
      <c r="F69" s="39">
        <f>'[1]23.01.2024 св. роспись'!F46</f>
        <v>81008332.180000007</v>
      </c>
      <c r="G69" s="39">
        <f>F69</f>
        <v>81008332.180000007</v>
      </c>
      <c r="H69" s="38">
        <f>'[1]13.02.2024 св. роспись '!H46+'[1]06.02.2024 св. роспись'!H46+'[1]23.01.2024 св. роспись'!H46</f>
        <v>-513180</v>
      </c>
      <c r="I69" s="41">
        <f>G69+H69</f>
        <v>80495152.180000007</v>
      </c>
      <c r="J69" s="35"/>
      <c r="K69" s="35"/>
      <c r="L69" s="35"/>
    </row>
    <row r="70" spans="1:12" s="33" customFormat="1" ht="18.75" customHeight="1" x14ac:dyDescent="0.25">
      <c r="A70" s="155" t="s">
        <v>114</v>
      </c>
      <c r="B70" s="155"/>
      <c r="C70" s="155"/>
      <c r="D70" s="155"/>
      <c r="E70" s="40" t="s">
        <v>113</v>
      </c>
      <c r="F70" s="39">
        <f>'[1]23.01.2024 св. роспись'!F47</f>
        <v>695359.67</v>
      </c>
      <c r="G70" s="39">
        <f t="shared" ref="G70:G80" si="4">F70</f>
        <v>695359.67</v>
      </c>
      <c r="H70" s="38">
        <f>'[1]13.02.2024 св. роспись '!H47+'[1]06.02.2024 св. роспись'!H47+'[1]23.01.2024 св. роспись'!H47</f>
        <v>0</v>
      </c>
      <c r="I70" s="41">
        <f t="shared" ref="I70:I80" si="5">G70+H70</f>
        <v>695359.67</v>
      </c>
      <c r="J70" s="35"/>
      <c r="K70" s="35"/>
      <c r="L70" s="35"/>
    </row>
    <row r="71" spans="1:12" s="33" customFormat="1" ht="59.45" customHeight="1" x14ac:dyDescent="0.25">
      <c r="A71" s="155" t="s">
        <v>112</v>
      </c>
      <c r="B71" s="155"/>
      <c r="C71" s="155"/>
      <c r="D71" s="155"/>
      <c r="E71" s="40" t="s">
        <v>111</v>
      </c>
      <c r="F71" s="39">
        <f>'[1]23.01.2024 св. роспись'!F48</f>
        <v>22527446.789999999</v>
      </c>
      <c r="G71" s="39">
        <f t="shared" si="4"/>
        <v>22527446.789999999</v>
      </c>
      <c r="H71" s="38">
        <f>'[1]13.02.2024 св. роспись '!H48+'[1]06.02.2024 св. роспись'!H48+'[1]23.01.2024 св. роспись'!H48</f>
        <v>329488.75</v>
      </c>
      <c r="I71" s="41">
        <f t="shared" si="5"/>
        <v>22856935.539999999</v>
      </c>
      <c r="J71" s="35"/>
      <c r="K71" s="35"/>
      <c r="L71" s="35"/>
    </row>
    <row r="72" spans="1:12" s="33" customFormat="1" ht="15" customHeight="1" x14ac:dyDescent="0.25">
      <c r="A72" s="155" t="s">
        <v>110</v>
      </c>
      <c r="B72" s="155"/>
      <c r="C72" s="155"/>
      <c r="D72" s="155"/>
      <c r="E72" s="40" t="s">
        <v>109</v>
      </c>
      <c r="F72" s="39">
        <f>'[1]23.01.2024 св. роспись'!F49</f>
        <v>28112055.449999999</v>
      </c>
      <c r="G72" s="39">
        <f t="shared" si="4"/>
        <v>28112055.449999999</v>
      </c>
      <c r="H72" s="38">
        <f>'[1]13.02.2024 св. роспись '!H49+'[1]06.02.2024 св. роспись'!H49+'[1]23.01.2024 св. роспись'!H49</f>
        <v>0</v>
      </c>
      <c r="I72" s="38">
        <f t="shared" si="5"/>
        <v>28112055.449999999</v>
      </c>
      <c r="J72" s="35"/>
      <c r="K72" s="35"/>
      <c r="L72" s="35"/>
    </row>
    <row r="73" spans="1:12" s="33" customFormat="1" ht="22.15" customHeight="1" x14ac:dyDescent="0.25">
      <c r="A73" s="155" t="s">
        <v>108</v>
      </c>
      <c r="B73" s="155"/>
      <c r="C73" s="155"/>
      <c r="D73" s="155"/>
      <c r="E73" s="40" t="s">
        <v>107</v>
      </c>
      <c r="F73" s="39">
        <f>'[1]23.01.2024 св. роспись'!F50</f>
        <v>68208147.890000001</v>
      </c>
      <c r="G73" s="39">
        <f t="shared" si="4"/>
        <v>68208147.890000001</v>
      </c>
      <c r="H73" s="38">
        <f>'[1]13.02.2024 св. роспись '!H50+'[1]06.02.2024 св. роспись'!H50+'[1]23.01.2024 св. роспись'!H50</f>
        <v>0</v>
      </c>
      <c r="I73" s="38">
        <f t="shared" si="5"/>
        <v>68208147.890000001</v>
      </c>
      <c r="J73" s="35"/>
      <c r="K73" s="35"/>
      <c r="L73" s="35"/>
    </row>
    <row r="74" spans="1:12" ht="18.600000000000001" customHeight="1" x14ac:dyDescent="0.25">
      <c r="A74" s="155" t="s">
        <v>106</v>
      </c>
      <c r="B74" s="155"/>
      <c r="C74" s="155"/>
      <c r="D74" s="155"/>
      <c r="E74" s="40" t="s">
        <v>105</v>
      </c>
      <c r="F74" s="39">
        <f>'[1]23.01.2024 св. роспись'!F51</f>
        <v>279615.33</v>
      </c>
      <c r="G74" s="39">
        <f t="shared" si="4"/>
        <v>279615.33</v>
      </c>
      <c r="H74" s="38">
        <f>'[1]13.02.2024 св. роспись '!H51+'[1]06.02.2024 св. роспись'!H51+'[1]23.01.2024 св. роспись'!H51</f>
        <v>0</v>
      </c>
      <c r="I74" s="41">
        <f t="shared" si="5"/>
        <v>279615.33</v>
      </c>
      <c r="J74" s="35"/>
      <c r="K74" s="35"/>
      <c r="L74" s="35"/>
    </row>
    <row r="75" spans="1:12" ht="43.15" customHeight="1" x14ac:dyDescent="0.25">
      <c r="A75" s="155" t="s">
        <v>104</v>
      </c>
      <c r="B75" s="155"/>
      <c r="C75" s="155"/>
      <c r="D75" s="155"/>
      <c r="E75" s="40" t="s">
        <v>103</v>
      </c>
      <c r="F75" s="39">
        <f>'[1]23.01.2024 св. роспись'!F52</f>
        <v>444042194.16000003</v>
      </c>
      <c r="G75" s="39">
        <f t="shared" si="4"/>
        <v>444042194.16000003</v>
      </c>
      <c r="H75" s="38">
        <f>'[1]13.02.2024 св. роспись '!H52+'[1]06.02.2024 св. роспись'!H52+'[1]23.01.2024 св. роспись'!H52</f>
        <v>183691.25</v>
      </c>
      <c r="I75" s="41">
        <f t="shared" si="5"/>
        <v>444225885.41000003</v>
      </c>
      <c r="J75" s="35"/>
      <c r="K75" s="35"/>
      <c r="L75" s="35"/>
    </row>
    <row r="76" spans="1:12" ht="21" customHeight="1" x14ac:dyDescent="0.25">
      <c r="A76" s="155" t="s">
        <v>102</v>
      </c>
      <c r="B76" s="155"/>
      <c r="C76" s="155"/>
      <c r="D76" s="155"/>
      <c r="E76" s="40" t="s">
        <v>101</v>
      </c>
      <c r="F76" s="39">
        <f>'[1]23.01.2024 св. роспись'!F53</f>
        <v>15963129.529999999</v>
      </c>
      <c r="G76" s="39">
        <f t="shared" si="4"/>
        <v>15963129.529999999</v>
      </c>
      <c r="H76" s="38">
        <f>'[1]13.02.2024 св. роспись '!H53+'[1]06.02.2024 св. роспись'!H53+'[1]23.01.2024 св. роспись'!H53</f>
        <v>0</v>
      </c>
      <c r="I76" s="41">
        <f t="shared" si="5"/>
        <v>15963129.529999999</v>
      </c>
      <c r="J76" s="35"/>
      <c r="K76" s="35"/>
      <c r="L76" s="35"/>
    </row>
    <row r="77" spans="1:12" ht="18.75" customHeight="1" x14ac:dyDescent="0.25">
      <c r="A77" s="155" t="s">
        <v>100</v>
      </c>
      <c r="B77" s="155"/>
      <c r="C77" s="155"/>
      <c r="D77" s="155"/>
      <c r="E77" s="40" t="s">
        <v>99</v>
      </c>
      <c r="F77" s="39">
        <f>'[1]23.01.2024 св. роспись'!F54</f>
        <v>24079611</v>
      </c>
      <c r="G77" s="39">
        <f t="shared" si="4"/>
        <v>24079611</v>
      </c>
      <c r="H77" s="38">
        <f>'[1]13.02.2024 св. роспись '!H54+'[1]06.02.2024 св. роспись'!H54+'[1]23.01.2024 св. роспись'!H54</f>
        <v>0</v>
      </c>
      <c r="I77" s="41">
        <f t="shared" si="5"/>
        <v>24079611</v>
      </c>
      <c r="J77" s="35"/>
      <c r="K77" s="35"/>
      <c r="L77" s="35"/>
    </row>
    <row r="78" spans="1:12" ht="23.45" customHeight="1" x14ac:dyDescent="0.25">
      <c r="A78" s="155" t="s">
        <v>98</v>
      </c>
      <c r="B78" s="155"/>
      <c r="C78" s="155"/>
      <c r="D78" s="155"/>
      <c r="E78" s="40" t="s">
        <v>97</v>
      </c>
      <c r="F78" s="39">
        <f>'[1]23.01.2024 св. роспись'!F55</f>
        <v>30721570.100000001</v>
      </c>
      <c r="G78" s="39">
        <f t="shared" si="4"/>
        <v>30721570.100000001</v>
      </c>
      <c r="H78" s="38">
        <f>'[1]13.02.2024 св. роспись '!H55+'[1]06.02.2024 св. роспись'!H55+'[1]23.01.2024 св. роспись'!H55</f>
        <v>0</v>
      </c>
      <c r="I78" s="41">
        <f t="shared" si="5"/>
        <v>30721570.100000001</v>
      </c>
      <c r="J78" s="35"/>
      <c r="K78" s="35"/>
      <c r="L78" s="35"/>
    </row>
    <row r="79" spans="1:12" ht="44.45" customHeight="1" x14ac:dyDescent="0.25">
      <c r="A79" s="155" t="s">
        <v>96</v>
      </c>
      <c r="B79" s="155"/>
      <c r="C79" s="155"/>
      <c r="D79" s="155"/>
      <c r="E79" s="40" t="s">
        <v>95</v>
      </c>
      <c r="F79" s="39">
        <f>'[1]23.01.2024 св. роспись'!F56</f>
        <v>5899944.9800000004</v>
      </c>
      <c r="G79" s="39">
        <f t="shared" si="4"/>
        <v>5899944.9800000004</v>
      </c>
      <c r="H79" s="38">
        <f>'[1]13.02.2024 св. роспись '!H56+'[1]06.02.2024 св. роспись'!H56+'[1]23.01.2024 св. роспись'!H56</f>
        <v>0</v>
      </c>
      <c r="I79" s="41">
        <f t="shared" si="5"/>
        <v>5899944.9800000004</v>
      </c>
      <c r="J79" s="35"/>
      <c r="K79" s="35"/>
      <c r="L79" s="35"/>
    </row>
    <row r="80" spans="1:12" ht="34.15" customHeight="1" x14ac:dyDescent="0.25">
      <c r="A80" s="155" t="s">
        <v>94</v>
      </c>
      <c r="B80" s="155"/>
      <c r="C80" s="155"/>
      <c r="D80" s="155"/>
      <c r="E80" s="40" t="s">
        <v>93</v>
      </c>
      <c r="F80" s="39">
        <f>'[1]23.01.2024 св. роспись'!F57</f>
        <v>289521.11</v>
      </c>
      <c r="G80" s="39">
        <f t="shared" si="4"/>
        <v>289521.11</v>
      </c>
      <c r="H80" s="38">
        <f>'[1]13.02.2024 св. роспись '!H57+'[1]06.02.2024 св. роспись'!H57+'[1]23.01.2024 св. роспись'!H57</f>
        <v>0</v>
      </c>
      <c r="I80" s="38">
        <f t="shared" si="5"/>
        <v>289521.11</v>
      </c>
      <c r="J80" s="35"/>
      <c r="K80" s="35"/>
      <c r="L80" s="35"/>
    </row>
    <row r="81" spans="1:12" ht="18.75" customHeight="1" x14ac:dyDescent="0.25">
      <c r="A81" s="188" t="s">
        <v>92</v>
      </c>
      <c r="B81" s="188"/>
      <c r="C81" s="188"/>
      <c r="D81" s="188"/>
      <c r="E81" s="188"/>
      <c r="F81" s="37">
        <f>F79+F78+F77+F76+F75+F74+F73+F72+F71+F70+F69+F80</f>
        <v>721826928.18999994</v>
      </c>
      <c r="G81" s="37">
        <f>G79+G78+G77+G76+G75+G74+G73+G72+G71+G70+G69+G80</f>
        <v>721826928.18999994</v>
      </c>
      <c r="H81" s="37">
        <f>H79+H78+H77+H76+H75+H74+H73+H72+H71+H70+H69+H80</f>
        <v>0</v>
      </c>
      <c r="I81" s="37">
        <f>I79+I78+I77+I76+I75+I74+I73+I72+I71+I70+I69+I80</f>
        <v>721826928.18999994</v>
      </c>
      <c r="J81" s="36"/>
      <c r="K81" s="35"/>
      <c r="L81" s="35"/>
    </row>
    <row r="82" spans="1:12" ht="21.6" customHeight="1" x14ac:dyDescent="0.25">
      <c r="A82" s="68"/>
      <c r="B82" s="68"/>
      <c r="C82" s="68"/>
      <c r="D82" s="68"/>
      <c r="E82" s="68"/>
      <c r="F82" s="68"/>
      <c r="G82" s="68"/>
      <c r="H82" s="68"/>
      <c r="I82" s="68"/>
    </row>
    <row r="83" spans="1:12" s="33" customFormat="1" ht="30.75" customHeight="1" x14ac:dyDescent="0.25">
      <c r="A83" s="66"/>
      <c r="B83" s="66"/>
      <c r="C83" s="66"/>
      <c r="D83" s="66"/>
      <c r="E83" s="66"/>
      <c r="F83" s="44" t="s">
        <v>25</v>
      </c>
      <c r="G83" s="66"/>
      <c r="H83" s="66"/>
      <c r="I83" s="66"/>
    </row>
    <row r="84" spans="1:12" s="33" customFormat="1" ht="18" customHeight="1" x14ac:dyDescent="0.25">
      <c r="A84" s="66"/>
      <c r="B84" s="66"/>
      <c r="C84" s="66"/>
      <c r="D84" s="66"/>
      <c r="E84" s="66"/>
      <c r="F84"/>
      <c r="G84" s="66"/>
      <c r="H84" s="66"/>
      <c r="I84" s="66"/>
    </row>
    <row r="85" spans="1:12" s="33" customFormat="1" ht="48" customHeight="1" x14ac:dyDescent="0.25">
      <c r="A85" s="187" t="s">
        <v>122</v>
      </c>
      <c r="B85" s="187"/>
      <c r="C85" s="187"/>
      <c r="D85" s="187"/>
      <c r="E85" s="42" t="s">
        <v>121</v>
      </c>
      <c r="F85" s="43" t="s">
        <v>120</v>
      </c>
      <c r="G85" s="43" t="s">
        <v>119</v>
      </c>
      <c r="H85" s="42" t="s">
        <v>118</v>
      </c>
      <c r="I85" s="42" t="s">
        <v>117</v>
      </c>
    </row>
    <row r="86" spans="1:12" s="33" customFormat="1" ht="18.75" customHeight="1" x14ac:dyDescent="0.25">
      <c r="A86" s="155" t="s">
        <v>116</v>
      </c>
      <c r="B86" s="155"/>
      <c r="C86" s="155"/>
      <c r="D86" s="155"/>
      <c r="E86" s="40" t="s">
        <v>115</v>
      </c>
      <c r="F86" s="39">
        <f>'[1]06.02.2024 св. роспись'!F63</f>
        <v>79332805.590000004</v>
      </c>
      <c r="G86" s="39">
        <f>F86</f>
        <v>79332805.590000004</v>
      </c>
      <c r="H86" s="38">
        <f>'[1]06.02.2024 св. роспись'!H63</f>
        <v>-110000</v>
      </c>
      <c r="I86" s="41">
        <f>G86+H86</f>
        <v>79222805.590000004</v>
      </c>
      <c r="J86" s="35"/>
      <c r="K86" s="35"/>
      <c r="L86" s="35"/>
    </row>
    <row r="87" spans="1:12" s="33" customFormat="1" ht="18.75" customHeight="1" x14ac:dyDescent="0.25">
      <c r="A87" s="155" t="s">
        <v>114</v>
      </c>
      <c r="B87" s="155"/>
      <c r="C87" s="155"/>
      <c r="D87" s="155"/>
      <c r="E87" s="40" t="s">
        <v>113</v>
      </c>
      <c r="F87" s="39">
        <f>'[1]06.02.2024 св. роспись'!F64</f>
        <v>725779.53</v>
      </c>
      <c r="G87" s="39">
        <f t="shared" ref="G87:G97" si="6">F87</f>
        <v>725779.53</v>
      </c>
      <c r="H87" s="38">
        <f>'[1]06.02.2024 св. роспись'!H64</f>
        <v>0</v>
      </c>
      <c r="I87" s="41">
        <f t="shared" ref="I87:I97" si="7">G87+H87</f>
        <v>725779.53</v>
      </c>
      <c r="J87" s="35"/>
      <c r="K87" s="35"/>
      <c r="L87" s="35"/>
    </row>
    <row r="88" spans="1:12" s="33" customFormat="1" ht="59.45" customHeight="1" x14ac:dyDescent="0.25">
      <c r="A88" s="155" t="s">
        <v>112</v>
      </c>
      <c r="B88" s="155"/>
      <c r="C88" s="155"/>
      <c r="D88" s="155"/>
      <c r="E88" s="40" t="s">
        <v>111</v>
      </c>
      <c r="F88" s="39">
        <f>'[1]06.02.2024 св. роспись'!F65</f>
        <v>22527446.789999999</v>
      </c>
      <c r="G88" s="39">
        <f t="shared" si="6"/>
        <v>22527446.789999999</v>
      </c>
      <c r="H88" s="38">
        <f>'[1]06.02.2024 св. роспись'!H65</f>
        <v>-35000</v>
      </c>
      <c r="I88" s="41">
        <f t="shared" si="7"/>
        <v>22492446.789999999</v>
      </c>
      <c r="J88" s="35"/>
      <c r="K88" s="35"/>
      <c r="L88" s="35"/>
    </row>
    <row r="89" spans="1:12" s="33" customFormat="1" ht="15" customHeight="1" x14ac:dyDescent="0.25">
      <c r="A89" s="155" t="s">
        <v>110</v>
      </c>
      <c r="B89" s="155"/>
      <c r="C89" s="155"/>
      <c r="D89" s="155"/>
      <c r="E89" s="40" t="s">
        <v>109</v>
      </c>
      <c r="F89" s="39">
        <f>'[1]06.02.2024 св. роспись'!F66</f>
        <v>28112044.449999999</v>
      </c>
      <c r="G89" s="39">
        <f t="shared" si="6"/>
        <v>28112044.449999999</v>
      </c>
      <c r="H89" s="38">
        <f>'[1]06.02.2024 св. роспись'!H66</f>
        <v>0</v>
      </c>
      <c r="I89" s="38">
        <f t="shared" si="7"/>
        <v>28112044.449999999</v>
      </c>
      <c r="J89" s="35"/>
      <c r="K89" s="35"/>
      <c r="L89" s="35"/>
    </row>
    <row r="90" spans="1:12" s="33" customFormat="1" ht="22.15" customHeight="1" x14ac:dyDescent="0.25">
      <c r="A90" s="155" t="s">
        <v>108</v>
      </c>
      <c r="B90" s="155"/>
      <c r="C90" s="155"/>
      <c r="D90" s="155"/>
      <c r="E90" s="40" t="s">
        <v>107</v>
      </c>
      <c r="F90" s="39">
        <f>'[1]06.02.2024 св. роспись'!F67</f>
        <v>84159823.310000002</v>
      </c>
      <c r="G90" s="39">
        <f t="shared" si="6"/>
        <v>84159823.310000002</v>
      </c>
      <c r="H90" s="38">
        <f>'[1]06.02.2024 св. роспись'!H67</f>
        <v>0</v>
      </c>
      <c r="I90" s="38">
        <f t="shared" si="7"/>
        <v>84159823.310000002</v>
      </c>
      <c r="J90" s="35"/>
      <c r="K90" s="35"/>
      <c r="L90" s="35"/>
    </row>
    <row r="91" spans="1:12" ht="18.600000000000001" customHeight="1" x14ac:dyDescent="0.25">
      <c r="A91" s="155" t="s">
        <v>106</v>
      </c>
      <c r="B91" s="155"/>
      <c r="C91" s="155"/>
      <c r="D91" s="155"/>
      <c r="E91" s="40" t="s">
        <v>105</v>
      </c>
      <c r="F91" s="39">
        <f>'[1]06.02.2024 св. роспись'!F68</f>
        <v>289599.95</v>
      </c>
      <c r="G91" s="39">
        <f t="shared" si="6"/>
        <v>289599.95</v>
      </c>
      <c r="H91" s="38">
        <f>'[1]06.02.2024 св. роспись'!H68</f>
        <v>0</v>
      </c>
      <c r="I91" s="41">
        <f t="shared" si="7"/>
        <v>289599.95</v>
      </c>
      <c r="J91" s="35"/>
      <c r="K91" s="35"/>
      <c r="L91" s="35"/>
    </row>
    <row r="92" spans="1:12" ht="43.15" customHeight="1" x14ac:dyDescent="0.25">
      <c r="A92" s="155" t="s">
        <v>104</v>
      </c>
      <c r="B92" s="155"/>
      <c r="C92" s="155"/>
      <c r="D92" s="155"/>
      <c r="E92" s="40" t="s">
        <v>103</v>
      </c>
      <c r="F92" s="39">
        <f>'[1]06.02.2024 св. роспись'!F69</f>
        <v>373995295.26999998</v>
      </c>
      <c r="G92" s="39">
        <f t="shared" si="6"/>
        <v>373995295.26999998</v>
      </c>
      <c r="H92" s="38">
        <f>'[1]06.02.2024 св. роспись'!H69</f>
        <v>145000</v>
      </c>
      <c r="I92" s="41">
        <f t="shared" si="7"/>
        <v>374140295.26999998</v>
      </c>
      <c r="J92" s="35"/>
      <c r="K92" s="35"/>
      <c r="L92" s="35"/>
    </row>
    <row r="93" spans="1:12" ht="21" customHeight="1" x14ac:dyDescent="0.25">
      <c r="A93" s="155" t="s">
        <v>102</v>
      </c>
      <c r="B93" s="155"/>
      <c r="C93" s="155"/>
      <c r="D93" s="155"/>
      <c r="E93" s="40" t="s">
        <v>101</v>
      </c>
      <c r="F93" s="39">
        <f>'[1]06.02.2024 св. роспись'!F70</f>
        <v>11667129.529999999</v>
      </c>
      <c r="G93" s="39">
        <f t="shared" si="6"/>
        <v>11667129.529999999</v>
      </c>
      <c r="H93" s="38">
        <f>'[1]06.02.2024 св. роспись'!H70</f>
        <v>0</v>
      </c>
      <c r="I93" s="41">
        <f t="shared" si="7"/>
        <v>11667129.529999999</v>
      </c>
      <c r="J93" s="35"/>
      <c r="K93" s="35"/>
      <c r="L93" s="35"/>
    </row>
    <row r="94" spans="1:12" ht="18.75" customHeight="1" x14ac:dyDescent="0.25">
      <c r="A94" s="155" t="s">
        <v>100</v>
      </c>
      <c r="B94" s="155"/>
      <c r="C94" s="155"/>
      <c r="D94" s="155"/>
      <c r="E94" s="40" t="s">
        <v>99</v>
      </c>
      <c r="F94" s="39">
        <f>'[1]06.02.2024 св. роспись'!F71</f>
        <v>23891111</v>
      </c>
      <c r="G94" s="39">
        <f t="shared" si="6"/>
        <v>23891111</v>
      </c>
      <c r="H94" s="38">
        <f>'[1]06.02.2024 св. роспись'!H71</f>
        <v>0</v>
      </c>
      <c r="I94" s="41">
        <f t="shared" si="7"/>
        <v>23891111</v>
      </c>
      <c r="J94" s="35"/>
      <c r="K94" s="35"/>
      <c r="L94" s="35"/>
    </row>
    <row r="95" spans="1:12" ht="23.45" customHeight="1" x14ac:dyDescent="0.25">
      <c r="A95" s="155" t="s">
        <v>98</v>
      </c>
      <c r="B95" s="155"/>
      <c r="C95" s="155"/>
      <c r="D95" s="155"/>
      <c r="E95" s="40" t="s">
        <v>97</v>
      </c>
      <c r="F95" s="39">
        <f>'[1]06.02.2024 св. роспись'!F72</f>
        <v>30721570.100000001</v>
      </c>
      <c r="G95" s="39">
        <f t="shared" si="6"/>
        <v>30721570.100000001</v>
      </c>
      <c r="H95" s="38">
        <f>'[1]06.02.2024 св. роспись'!H72</f>
        <v>0</v>
      </c>
      <c r="I95" s="41">
        <f t="shared" si="7"/>
        <v>30721570.100000001</v>
      </c>
      <c r="J95" s="35"/>
      <c r="K95" s="35"/>
      <c r="L95" s="35"/>
    </row>
    <row r="96" spans="1:12" ht="44.45" customHeight="1" x14ac:dyDescent="0.25">
      <c r="A96" s="155" t="s">
        <v>96</v>
      </c>
      <c r="B96" s="155"/>
      <c r="C96" s="155"/>
      <c r="D96" s="155"/>
      <c r="E96" s="40" t="s">
        <v>95</v>
      </c>
      <c r="F96" s="39">
        <f>'[1]06.02.2024 св. роспись'!F73</f>
        <v>5899944.9800000004</v>
      </c>
      <c r="G96" s="39">
        <f t="shared" si="6"/>
        <v>5899944.9800000004</v>
      </c>
      <c r="H96" s="38">
        <f>'[1]06.02.2024 св. роспись'!H73</f>
        <v>0</v>
      </c>
      <c r="I96" s="41">
        <f t="shared" si="7"/>
        <v>5899944.9800000004</v>
      </c>
      <c r="J96" s="35"/>
      <c r="K96" s="35"/>
      <c r="L96" s="35"/>
    </row>
    <row r="97" spans="1:12" ht="34.15" customHeight="1" x14ac:dyDescent="0.25">
      <c r="A97" s="155" t="s">
        <v>94</v>
      </c>
      <c r="B97" s="155"/>
      <c r="C97" s="155"/>
      <c r="D97" s="155"/>
      <c r="E97" s="40" t="s">
        <v>93</v>
      </c>
      <c r="F97" s="39">
        <f>'[1]06.02.2024 св. роспись'!F74</f>
        <v>850783.82</v>
      </c>
      <c r="G97" s="39">
        <f t="shared" si="6"/>
        <v>850783.82</v>
      </c>
      <c r="H97" s="38">
        <f>'[1]06.02.2024 св. роспись'!H74</f>
        <v>0</v>
      </c>
      <c r="I97" s="38">
        <f t="shared" si="7"/>
        <v>850783.82</v>
      </c>
      <c r="J97" s="35"/>
      <c r="K97" s="35"/>
      <c r="L97" s="35"/>
    </row>
    <row r="98" spans="1:12" ht="18.75" customHeight="1" x14ac:dyDescent="0.25">
      <c r="A98" s="188" t="s">
        <v>92</v>
      </c>
      <c r="B98" s="188"/>
      <c r="C98" s="188"/>
      <c r="D98" s="188"/>
      <c r="E98" s="188"/>
      <c r="F98" s="37">
        <f>F96+F95+F94+F93+F92+F91+F90+F89+F88+F87+F86+F97</f>
        <v>662173334.32000005</v>
      </c>
      <c r="G98" s="37">
        <f>G96+G95+G94+G93+G92+G91+G90+G89+G88+G87+G86+G97</f>
        <v>662173334.32000005</v>
      </c>
      <c r="H98" s="37">
        <f>H96+H95+H94+H93+H92+H91+H90+H89+H88+H87+H86+H97</f>
        <v>0</v>
      </c>
      <c r="I98" s="37">
        <f>I96+I95+I94+I93+I92+I91+I90+I89+I88+I87+I86+I97</f>
        <v>662173334.32000005</v>
      </c>
      <c r="J98" s="36"/>
      <c r="K98" s="35"/>
      <c r="L98" s="35"/>
    </row>
    <row r="99" spans="1:12" ht="21.6" customHeight="1" x14ac:dyDescent="0.25">
      <c r="A99" s="68"/>
      <c r="B99" s="68"/>
      <c r="C99" s="68"/>
      <c r="D99" s="68"/>
      <c r="E99" s="68"/>
      <c r="F99" s="68"/>
      <c r="G99" s="68"/>
      <c r="H99" s="68"/>
      <c r="I99" s="68"/>
    </row>
    <row r="100" spans="1:12" ht="21.6" customHeight="1" x14ac:dyDescent="0.25">
      <c r="A100" s="164" t="s">
        <v>83</v>
      </c>
      <c r="B100" s="164"/>
      <c r="C100" s="164"/>
      <c r="D100" s="164"/>
      <c r="E100" s="164"/>
      <c r="F100" s="164"/>
      <c r="G100" s="164"/>
      <c r="H100" s="164"/>
      <c r="I100" s="164"/>
    </row>
    <row r="101" spans="1:12" ht="11.45" customHeight="1" x14ac:dyDescent="0.25">
      <c r="A101" s="68"/>
      <c r="B101" s="33"/>
      <c r="C101" s="33"/>
      <c r="D101" s="33"/>
      <c r="E101" s="33"/>
      <c r="F101" s="33"/>
      <c r="G101" s="33"/>
      <c r="H101" s="33"/>
      <c r="I101" s="33"/>
    </row>
    <row r="102" spans="1:12" ht="16.899999999999999" customHeight="1" x14ac:dyDescent="0.25">
      <c r="A102" s="183" t="s">
        <v>82</v>
      </c>
      <c r="B102" s="183"/>
      <c r="C102" s="183"/>
      <c r="D102" s="183"/>
      <c r="E102" s="183"/>
      <c r="F102" s="183"/>
      <c r="G102" s="183"/>
      <c r="H102" s="183"/>
      <c r="I102" s="183"/>
    </row>
    <row r="103" spans="1:12" ht="22.15" customHeight="1" x14ac:dyDescent="0.25">
      <c r="A103" s="184" t="s">
        <v>15</v>
      </c>
      <c r="B103" s="184"/>
      <c r="C103" s="184"/>
      <c r="D103" s="184"/>
      <c r="E103" s="184"/>
      <c r="F103" s="184"/>
      <c r="G103" s="184"/>
      <c r="H103" s="184"/>
      <c r="I103" s="184"/>
    </row>
    <row r="104" spans="1:12" ht="45.6" customHeight="1" x14ac:dyDescent="0.25">
      <c r="A104" s="150" t="s">
        <v>14</v>
      </c>
      <c r="B104" s="151"/>
      <c r="C104" s="150" t="s">
        <v>13</v>
      </c>
      <c r="D104" s="152"/>
      <c r="E104" s="152"/>
      <c r="F104" s="152"/>
      <c r="G104" s="152"/>
      <c r="H104" s="152"/>
      <c r="I104" s="151"/>
    </row>
    <row r="105" spans="1:12" ht="24.6" customHeight="1" x14ac:dyDescent="0.25">
      <c r="A105" s="153" t="s">
        <v>12</v>
      </c>
      <c r="B105" s="154"/>
      <c r="C105" s="101">
        <v>11247507</v>
      </c>
      <c r="D105" s="102"/>
      <c r="E105" s="103"/>
      <c r="F105" s="92" t="s">
        <v>7</v>
      </c>
      <c r="G105" s="93"/>
      <c r="H105" s="9" t="s">
        <v>91</v>
      </c>
      <c r="I105" s="32" t="s">
        <v>5</v>
      </c>
    </row>
    <row r="106" spans="1:12" ht="20.45" customHeight="1" x14ac:dyDescent="0.25">
      <c r="A106" s="153" t="s">
        <v>10</v>
      </c>
      <c r="B106" s="154"/>
      <c r="C106" s="101" t="s">
        <v>9</v>
      </c>
      <c r="D106" s="102"/>
      <c r="E106" s="103"/>
      <c r="F106" s="92" t="s">
        <v>7</v>
      </c>
      <c r="G106" s="93"/>
      <c r="H106" s="9" t="s">
        <v>9</v>
      </c>
      <c r="I106" s="30" t="s">
        <v>5</v>
      </c>
    </row>
    <row r="107" spans="1:12" ht="18" customHeight="1" x14ac:dyDescent="0.25">
      <c r="A107" s="162" t="s">
        <v>8</v>
      </c>
      <c r="B107" s="163"/>
      <c r="C107" s="197">
        <v>91880293</v>
      </c>
      <c r="D107" s="198"/>
      <c r="E107" s="199"/>
      <c r="F107" s="148" t="s">
        <v>7</v>
      </c>
      <c r="G107" s="149"/>
      <c r="H107" s="76" t="s">
        <v>90</v>
      </c>
      <c r="I107" s="29" t="s">
        <v>5</v>
      </c>
    </row>
    <row r="108" spans="1:12" ht="40.5" customHeight="1" x14ac:dyDescent="0.25">
      <c r="A108" s="189" t="s">
        <v>89</v>
      </c>
      <c r="B108" s="190"/>
      <c r="C108" s="81">
        <v>-110000</v>
      </c>
      <c r="D108" s="82"/>
      <c r="E108" s="83"/>
      <c r="F108" s="139" t="s">
        <v>65</v>
      </c>
      <c r="G108" s="140"/>
      <c r="H108" s="140"/>
      <c r="I108" s="141"/>
    </row>
    <row r="109" spans="1:12" ht="39" customHeight="1" x14ac:dyDescent="0.25">
      <c r="A109" s="220"/>
      <c r="B109" s="221"/>
      <c r="C109" s="81">
        <v>-403180</v>
      </c>
      <c r="D109" s="82"/>
      <c r="E109" s="83"/>
      <c r="F109" s="139" t="s">
        <v>84</v>
      </c>
      <c r="G109" s="140"/>
      <c r="H109" s="140"/>
      <c r="I109" s="141"/>
    </row>
    <row r="110" spans="1:12" ht="55.5" customHeight="1" x14ac:dyDescent="0.25">
      <c r="A110" s="220"/>
      <c r="B110" s="221"/>
      <c r="C110" s="81">
        <v>-486286</v>
      </c>
      <c r="D110" s="82"/>
      <c r="E110" s="83"/>
      <c r="F110" s="131" t="s">
        <v>35</v>
      </c>
      <c r="G110" s="131"/>
      <c r="H110" s="131"/>
      <c r="I110" s="131"/>
      <c r="J110" s="34"/>
    </row>
    <row r="111" spans="1:12" ht="51.75" customHeight="1" x14ac:dyDescent="0.25">
      <c r="A111" s="220"/>
      <c r="B111" s="221"/>
      <c r="C111" s="159">
        <v>30000</v>
      </c>
      <c r="D111" s="160"/>
      <c r="E111" s="161"/>
      <c r="F111" s="156" t="s">
        <v>88</v>
      </c>
      <c r="G111" s="157"/>
      <c r="H111" s="157"/>
      <c r="I111" s="158"/>
    </row>
    <row r="112" spans="1:12" ht="45.75" customHeight="1" x14ac:dyDescent="0.25">
      <c r="A112" s="220"/>
      <c r="B112" s="221"/>
      <c r="C112" s="159">
        <v>25000</v>
      </c>
      <c r="D112" s="160"/>
      <c r="E112" s="161"/>
      <c r="F112" s="156" t="s">
        <v>87</v>
      </c>
      <c r="G112" s="157"/>
      <c r="H112" s="157"/>
      <c r="I112" s="158"/>
    </row>
    <row r="113" spans="1:9" ht="57" customHeight="1" x14ac:dyDescent="0.25">
      <c r="A113" s="220"/>
      <c r="B113" s="221"/>
      <c r="C113" s="81">
        <f>-1335687.67-25000-30000</f>
        <v>-1390687.67</v>
      </c>
      <c r="D113" s="82"/>
      <c r="E113" s="83"/>
      <c r="F113" s="131" t="s">
        <v>46</v>
      </c>
      <c r="G113" s="131"/>
      <c r="H113" s="131"/>
      <c r="I113" s="131"/>
    </row>
    <row r="114" spans="1:9" ht="138" customHeight="1" x14ac:dyDescent="0.25">
      <c r="A114" s="220"/>
      <c r="B114" s="221"/>
      <c r="C114" s="159">
        <f>8260284.27-847893.27</f>
        <v>7412391</v>
      </c>
      <c r="D114" s="160"/>
      <c r="E114" s="161"/>
      <c r="F114" s="156" t="s">
        <v>86</v>
      </c>
      <c r="G114" s="157"/>
      <c r="H114" s="157"/>
      <c r="I114" s="158"/>
    </row>
    <row r="115" spans="1:9" ht="111" customHeight="1" x14ac:dyDescent="0.25">
      <c r="A115" s="220"/>
      <c r="B115" s="221"/>
      <c r="C115" s="159">
        <f>3000000-130200</f>
        <v>2869800</v>
      </c>
      <c r="D115" s="160"/>
      <c r="E115" s="161"/>
      <c r="F115" s="156" t="s">
        <v>77</v>
      </c>
      <c r="G115" s="157"/>
      <c r="H115" s="157"/>
      <c r="I115" s="158"/>
    </row>
    <row r="116" spans="1:9" ht="128.25" customHeight="1" x14ac:dyDescent="0.25">
      <c r="A116" s="191"/>
      <c r="B116" s="192"/>
      <c r="C116" s="159">
        <v>3300470</v>
      </c>
      <c r="D116" s="160"/>
      <c r="E116" s="161"/>
      <c r="F116" s="156" t="s">
        <v>76</v>
      </c>
      <c r="G116" s="157"/>
      <c r="H116" s="157"/>
      <c r="I116" s="158"/>
    </row>
    <row r="117" spans="1:9" ht="18" customHeight="1" x14ac:dyDescent="0.25">
      <c r="A117" s="24"/>
      <c r="B117" s="24"/>
      <c r="C117" s="2"/>
      <c r="D117" s="2"/>
      <c r="E117" s="2"/>
      <c r="F117" s="1"/>
      <c r="G117" s="1"/>
      <c r="H117" s="1"/>
      <c r="I117" s="1"/>
    </row>
    <row r="118" spans="1:9" ht="21.6" customHeight="1" x14ac:dyDescent="0.25">
      <c r="A118" s="164" t="s">
        <v>83</v>
      </c>
      <c r="B118" s="164"/>
      <c r="C118" s="164"/>
      <c r="D118" s="164"/>
      <c r="E118" s="164"/>
      <c r="F118" s="164"/>
      <c r="G118" s="164"/>
      <c r="H118" s="164"/>
      <c r="I118" s="164"/>
    </row>
    <row r="119" spans="1:9" ht="11.45" customHeight="1" x14ac:dyDescent="0.25">
      <c r="A119" s="68"/>
      <c r="B119" s="33"/>
      <c r="C119" s="33"/>
      <c r="D119" s="33"/>
      <c r="E119" s="33"/>
      <c r="F119" s="33"/>
      <c r="G119" s="33"/>
      <c r="H119" s="33"/>
      <c r="I119" s="33"/>
    </row>
    <row r="120" spans="1:9" ht="16.899999999999999" customHeight="1" x14ac:dyDescent="0.25">
      <c r="A120" s="183" t="s">
        <v>82</v>
      </c>
      <c r="B120" s="183"/>
      <c r="C120" s="183"/>
      <c r="D120" s="183"/>
      <c r="E120" s="183"/>
      <c r="F120" s="183"/>
      <c r="G120" s="183"/>
      <c r="H120" s="183"/>
      <c r="I120" s="183"/>
    </row>
    <row r="121" spans="1:9" ht="22.15" customHeight="1" x14ac:dyDescent="0.25">
      <c r="A121" s="184" t="s">
        <v>29</v>
      </c>
      <c r="B121" s="184"/>
      <c r="C121" s="184"/>
      <c r="D121" s="184"/>
      <c r="E121" s="184"/>
      <c r="F121" s="184"/>
      <c r="G121" s="184"/>
      <c r="H121" s="184"/>
      <c r="I121" s="184"/>
    </row>
    <row r="122" spans="1:9" ht="45.6" customHeight="1" x14ac:dyDescent="0.25">
      <c r="A122" s="150" t="s">
        <v>14</v>
      </c>
      <c r="B122" s="151"/>
      <c r="C122" s="150" t="s">
        <v>13</v>
      </c>
      <c r="D122" s="152"/>
      <c r="E122" s="152"/>
      <c r="F122" s="152"/>
      <c r="G122" s="152"/>
      <c r="H122" s="152"/>
      <c r="I122" s="151"/>
    </row>
    <row r="123" spans="1:9" ht="24.6" customHeight="1" x14ac:dyDescent="0.25">
      <c r="A123" s="153" t="s">
        <v>12</v>
      </c>
      <c r="B123" s="154"/>
      <c r="C123" s="101" t="s">
        <v>9</v>
      </c>
      <c r="D123" s="102"/>
      <c r="E123" s="103"/>
      <c r="F123" s="92" t="s">
        <v>7</v>
      </c>
      <c r="G123" s="93"/>
      <c r="H123" s="9" t="s">
        <v>9</v>
      </c>
      <c r="I123" s="32" t="s">
        <v>5</v>
      </c>
    </row>
    <row r="124" spans="1:9" ht="20.45" customHeight="1" x14ac:dyDescent="0.25">
      <c r="A124" s="153" t="s">
        <v>10</v>
      </c>
      <c r="B124" s="154"/>
      <c r="C124" s="101">
        <v>513180</v>
      </c>
      <c r="D124" s="102"/>
      <c r="E124" s="103"/>
      <c r="F124" s="92" t="s">
        <v>7</v>
      </c>
      <c r="G124" s="93"/>
      <c r="H124" s="9" t="s">
        <v>24</v>
      </c>
      <c r="I124" s="30" t="s">
        <v>5</v>
      </c>
    </row>
    <row r="125" spans="1:9" ht="18" customHeight="1" x14ac:dyDescent="0.25">
      <c r="A125" s="162" t="s">
        <v>8</v>
      </c>
      <c r="B125" s="163"/>
      <c r="C125" s="197">
        <v>80495152</v>
      </c>
      <c r="D125" s="198"/>
      <c r="E125" s="199"/>
      <c r="F125" s="148" t="s">
        <v>7</v>
      </c>
      <c r="G125" s="149"/>
      <c r="H125" s="76" t="s">
        <v>85</v>
      </c>
      <c r="I125" s="29" t="s">
        <v>5</v>
      </c>
    </row>
    <row r="126" spans="1:9" ht="35.25" customHeight="1" x14ac:dyDescent="0.25">
      <c r="A126" s="189" t="s">
        <v>4</v>
      </c>
      <c r="B126" s="190"/>
      <c r="C126" s="81">
        <f>-403180</f>
        <v>-403180</v>
      </c>
      <c r="D126" s="82"/>
      <c r="E126" s="83"/>
      <c r="F126" s="139" t="s">
        <v>84</v>
      </c>
      <c r="G126" s="140"/>
      <c r="H126" s="140"/>
      <c r="I126" s="141"/>
    </row>
    <row r="127" spans="1:9" ht="18.75" customHeight="1" x14ac:dyDescent="0.25">
      <c r="A127" s="191"/>
      <c r="B127" s="192"/>
      <c r="C127" s="81">
        <v>-110000</v>
      </c>
      <c r="D127" s="82"/>
      <c r="E127" s="83"/>
      <c r="F127" s="139" t="s">
        <v>65</v>
      </c>
      <c r="G127" s="140"/>
      <c r="H127" s="140"/>
      <c r="I127" s="141"/>
    </row>
    <row r="128" spans="1:9" ht="18" customHeight="1" x14ac:dyDescent="0.25">
      <c r="A128" s="24"/>
      <c r="B128" s="24"/>
      <c r="C128" s="2"/>
      <c r="D128" s="2"/>
      <c r="E128" s="2"/>
      <c r="F128" s="1"/>
      <c r="G128" s="1"/>
      <c r="H128" s="1"/>
      <c r="I128" s="1"/>
    </row>
    <row r="129" spans="1:10" ht="18" customHeight="1" x14ac:dyDescent="0.25">
      <c r="A129" s="164" t="s">
        <v>83</v>
      </c>
      <c r="B129" s="164"/>
      <c r="C129" s="164"/>
      <c r="D129" s="164"/>
      <c r="E129" s="164"/>
      <c r="F129" s="164"/>
      <c r="G129" s="164"/>
      <c r="H129" s="164"/>
      <c r="I129" s="164"/>
    </row>
    <row r="130" spans="1:10" ht="18" customHeight="1" x14ac:dyDescent="0.25">
      <c r="A130" s="68"/>
      <c r="B130" s="33"/>
      <c r="C130" s="33"/>
      <c r="D130" s="33"/>
      <c r="E130" s="33"/>
      <c r="F130" s="33"/>
      <c r="G130" s="33"/>
      <c r="H130" s="33"/>
      <c r="I130" s="33"/>
    </row>
    <row r="131" spans="1:10" ht="18" customHeight="1" x14ac:dyDescent="0.25">
      <c r="A131" s="183" t="s">
        <v>82</v>
      </c>
      <c r="B131" s="183"/>
      <c r="C131" s="183"/>
      <c r="D131" s="183"/>
      <c r="E131" s="183"/>
      <c r="F131" s="183"/>
      <c r="G131" s="183"/>
      <c r="H131" s="183"/>
      <c r="I131" s="183"/>
    </row>
    <row r="132" spans="1:10" ht="18" customHeight="1" x14ac:dyDescent="0.25">
      <c r="A132" s="184" t="s">
        <v>25</v>
      </c>
      <c r="B132" s="184"/>
      <c r="C132" s="184"/>
      <c r="D132" s="184"/>
      <c r="E132" s="184"/>
      <c r="F132" s="184"/>
      <c r="G132" s="184"/>
      <c r="H132" s="184"/>
      <c r="I132" s="184"/>
    </row>
    <row r="133" spans="1:10" ht="18" customHeight="1" x14ac:dyDescent="0.25">
      <c r="A133" s="150" t="s">
        <v>14</v>
      </c>
      <c r="B133" s="151"/>
      <c r="C133" s="150" t="s">
        <v>13</v>
      </c>
      <c r="D133" s="152"/>
      <c r="E133" s="152"/>
      <c r="F133" s="152"/>
      <c r="G133" s="152"/>
      <c r="H133" s="152"/>
      <c r="I133" s="151"/>
    </row>
    <row r="134" spans="1:10" ht="18" customHeight="1" x14ac:dyDescent="0.25">
      <c r="A134" s="153" t="s">
        <v>12</v>
      </c>
      <c r="B134" s="154"/>
      <c r="C134" s="101" t="s">
        <v>9</v>
      </c>
      <c r="D134" s="102"/>
      <c r="E134" s="103"/>
      <c r="F134" s="92" t="s">
        <v>7</v>
      </c>
      <c r="G134" s="93"/>
      <c r="H134" s="9" t="s">
        <v>9</v>
      </c>
      <c r="I134" s="32" t="s">
        <v>5</v>
      </c>
    </row>
    <row r="135" spans="1:10" ht="18" customHeight="1" x14ac:dyDescent="0.25">
      <c r="A135" s="153" t="s">
        <v>10</v>
      </c>
      <c r="B135" s="154"/>
      <c r="C135" s="101">
        <v>110000</v>
      </c>
      <c r="D135" s="102"/>
      <c r="E135" s="103"/>
      <c r="F135" s="92" t="s">
        <v>7</v>
      </c>
      <c r="G135" s="93"/>
      <c r="H135" s="9" t="s">
        <v>24</v>
      </c>
      <c r="I135" s="30" t="s">
        <v>5</v>
      </c>
    </row>
    <row r="136" spans="1:10" ht="18" customHeight="1" x14ac:dyDescent="0.25">
      <c r="A136" s="162" t="s">
        <v>8</v>
      </c>
      <c r="B136" s="163"/>
      <c r="C136" s="197">
        <v>79222805</v>
      </c>
      <c r="D136" s="198"/>
      <c r="E136" s="199"/>
      <c r="F136" s="148" t="s">
        <v>7</v>
      </c>
      <c r="G136" s="149"/>
      <c r="H136" s="76" t="s">
        <v>81</v>
      </c>
      <c r="I136" s="29" t="s">
        <v>5</v>
      </c>
    </row>
    <row r="137" spans="1:10" ht="34.9" customHeight="1" x14ac:dyDescent="0.25">
      <c r="A137" s="222" t="s">
        <v>4</v>
      </c>
      <c r="B137" s="223"/>
      <c r="C137" s="81">
        <v>-110000</v>
      </c>
      <c r="D137" s="82"/>
      <c r="E137" s="83"/>
      <c r="F137" s="139" t="s">
        <v>65</v>
      </c>
      <c r="G137" s="140"/>
      <c r="H137" s="140"/>
      <c r="I137" s="141"/>
    </row>
    <row r="138" spans="1:10" ht="18" customHeight="1" x14ac:dyDescent="0.25">
      <c r="A138" s="24"/>
      <c r="B138" s="24"/>
      <c r="C138" s="2"/>
      <c r="D138" s="2"/>
      <c r="E138" s="2"/>
      <c r="F138" s="1"/>
      <c r="G138" s="1"/>
      <c r="H138" s="1"/>
      <c r="I138" s="1"/>
    </row>
    <row r="139" spans="1:10" ht="18" customHeight="1" x14ac:dyDescent="0.25">
      <c r="A139" s="24"/>
      <c r="B139" s="24"/>
      <c r="C139" s="2"/>
      <c r="D139" s="2"/>
      <c r="E139" s="2"/>
      <c r="F139" s="1"/>
      <c r="G139" s="1"/>
      <c r="H139" s="1"/>
      <c r="I139" s="1"/>
    </row>
    <row r="140" spans="1:10" ht="25.9" customHeight="1" x14ac:dyDescent="0.25">
      <c r="A140" s="88" t="s">
        <v>80</v>
      </c>
      <c r="B140" s="88"/>
      <c r="C140" s="88"/>
      <c r="D140" s="88"/>
      <c r="E140" s="88"/>
      <c r="F140" s="88"/>
      <c r="G140" s="88"/>
      <c r="H140" s="88"/>
      <c r="I140" s="88"/>
      <c r="J140" s="25"/>
    </row>
    <row r="141" spans="1:10" ht="25.9" customHeight="1" x14ac:dyDescent="0.25">
      <c r="A141" s="193" t="s">
        <v>79</v>
      </c>
      <c r="B141" s="193"/>
      <c r="C141" s="193"/>
      <c r="D141" s="193"/>
      <c r="E141" s="193"/>
      <c r="F141" s="193"/>
      <c r="G141" s="193"/>
      <c r="H141" s="193"/>
      <c r="I141" s="193"/>
      <c r="J141" s="25"/>
    </row>
    <row r="142" spans="1:10" ht="16.149999999999999" customHeight="1" x14ac:dyDescent="0.25">
      <c r="A142" s="142" t="s">
        <v>15</v>
      </c>
      <c r="B142" s="142"/>
      <c r="C142" s="142"/>
      <c r="D142" s="142"/>
      <c r="E142" s="142"/>
      <c r="F142" s="142"/>
      <c r="G142" s="142"/>
      <c r="H142" s="142"/>
      <c r="I142" s="142"/>
      <c r="J142" s="25"/>
    </row>
    <row r="143" spans="1:10" ht="18.7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5"/>
    </row>
    <row r="144" spans="1:10" ht="36.6" customHeight="1" x14ac:dyDescent="0.25">
      <c r="A144" s="90" t="s">
        <v>14</v>
      </c>
      <c r="B144" s="90"/>
      <c r="C144" s="90" t="s">
        <v>13</v>
      </c>
      <c r="D144" s="90"/>
      <c r="E144" s="90"/>
      <c r="F144" s="90"/>
      <c r="G144" s="90"/>
      <c r="H144" s="90"/>
      <c r="I144" s="90"/>
      <c r="J144" s="25"/>
    </row>
    <row r="145" spans="1:10" ht="18.75" customHeight="1" x14ac:dyDescent="0.25">
      <c r="A145" s="91" t="s">
        <v>12</v>
      </c>
      <c r="B145" s="91"/>
      <c r="C145" s="195">
        <v>149730</v>
      </c>
      <c r="D145" s="195"/>
      <c r="E145" s="195"/>
      <c r="F145" s="196" t="s">
        <v>7</v>
      </c>
      <c r="G145" s="196"/>
      <c r="H145" s="11" t="s">
        <v>24</v>
      </c>
      <c r="I145" s="74" t="s">
        <v>5</v>
      </c>
      <c r="J145" s="25"/>
    </row>
    <row r="146" spans="1:10" ht="18.75" customHeight="1" x14ac:dyDescent="0.25">
      <c r="A146" s="91" t="s">
        <v>10</v>
      </c>
      <c r="B146" s="91"/>
      <c r="C146" s="195" t="s">
        <v>9</v>
      </c>
      <c r="D146" s="195"/>
      <c r="E146" s="195"/>
      <c r="F146" s="196" t="s">
        <v>7</v>
      </c>
      <c r="G146" s="196"/>
      <c r="H146" s="69" t="s">
        <v>9</v>
      </c>
      <c r="I146" s="27" t="s">
        <v>5</v>
      </c>
      <c r="J146" s="25"/>
    </row>
    <row r="147" spans="1:10" ht="28.15" customHeight="1" x14ac:dyDescent="0.25">
      <c r="A147" s="94" t="s">
        <v>8</v>
      </c>
      <c r="B147" s="94"/>
      <c r="C147" s="208">
        <v>819128</v>
      </c>
      <c r="D147" s="208"/>
      <c r="E147" s="208"/>
      <c r="F147" s="143" t="s">
        <v>7</v>
      </c>
      <c r="G147" s="143"/>
      <c r="H147" s="70" t="s">
        <v>78</v>
      </c>
      <c r="I147" s="26" t="s">
        <v>5</v>
      </c>
      <c r="J147" s="25"/>
    </row>
    <row r="148" spans="1:10" ht="115.5" customHeight="1" x14ac:dyDescent="0.25">
      <c r="A148" s="96" t="s">
        <v>4</v>
      </c>
      <c r="B148" s="97"/>
      <c r="C148" s="144">
        <v>130200</v>
      </c>
      <c r="D148" s="144"/>
      <c r="E148" s="144"/>
      <c r="F148" s="156" t="s">
        <v>77</v>
      </c>
      <c r="G148" s="157"/>
      <c r="H148" s="157"/>
      <c r="I148" s="158"/>
      <c r="J148" s="25"/>
    </row>
    <row r="149" spans="1:10" ht="153.75" customHeight="1" x14ac:dyDescent="0.25">
      <c r="A149" s="98"/>
      <c r="B149" s="99"/>
      <c r="C149" s="144">
        <v>19530</v>
      </c>
      <c r="D149" s="144"/>
      <c r="E149" s="144"/>
      <c r="F149" s="156" t="s">
        <v>76</v>
      </c>
      <c r="G149" s="157"/>
      <c r="H149" s="157"/>
      <c r="I149" s="158"/>
      <c r="J149" s="25"/>
    </row>
    <row r="150" spans="1:10" ht="18" customHeight="1" x14ac:dyDescent="0.25">
      <c r="A150" s="24"/>
      <c r="B150" s="24"/>
      <c r="C150" s="2"/>
      <c r="D150" s="2"/>
      <c r="E150" s="2"/>
      <c r="F150" s="1"/>
      <c r="G150" s="1"/>
      <c r="H150" s="1"/>
      <c r="I150" s="1"/>
    </row>
    <row r="151" spans="1:10" ht="58.15" customHeight="1" x14ac:dyDescent="0.25">
      <c r="A151" s="88" t="s">
        <v>68</v>
      </c>
      <c r="B151" s="88"/>
      <c r="C151" s="88"/>
      <c r="D151" s="88"/>
      <c r="E151" s="88"/>
      <c r="F151" s="88"/>
      <c r="G151" s="88"/>
      <c r="H151" s="88"/>
      <c r="I151" s="88"/>
    </row>
    <row r="152" spans="1:10" ht="19.899999999999999" customHeight="1" x14ac:dyDescent="0.25">
      <c r="A152" s="193" t="s">
        <v>67</v>
      </c>
      <c r="B152" s="193"/>
      <c r="C152" s="193"/>
      <c r="D152" s="193"/>
      <c r="E152" s="193"/>
      <c r="F152" s="193"/>
      <c r="G152" s="193"/>
      <c r="H152" s="193"/>
      <c r="I152" s="193"/>
    </row>
    <row r="153" spans="1:10" ht="39.6" customHeight="1" x14ac:dyDescent="0.25">
      <c r="A153" s="142" t="s">
        <v>15</v>
      </c>
      <c r="B153" s="142"/>
      <c r="C153" s="142"/>
      <c r="D153" s="142"/>
      <c r="E153" s="142"/>
      <c r="F153" s="142"/>
      <c r="G153" s="142"/>
      <c r="H153" s="142"/>
      <c r="I153" s="142"/>
    </row>
    <row r="154" spans="1:10" ht="47.25" customHeight="1" x14ac:dyDescent="0.25">
      <c r="A154" s="133" t="s">
        <v>14</v>
      </c>
      <c r="B154" s="135"/>
      <c r="C154" s="133" t="s">
        <v>13</v>
      </c>
      <c r="D154" s="134"/>
      <c r="E154" s="134"/>
      <c r="F154" s="134"/>
      <c r="G154" s="134"/>
      <c r="H154" s="134"/>
      <c r="I154" s="135"/>
    </row>
    <row r="155" spans="1:10" ht="27" customHeight="1" x14ac:dyDescent="0.25">
      <c r="A155" s="200" t="s">
        <v>12</v>
      </c>
      <c r="B155" s="201"/>
      <c r="C155" s="101">
        <v>10669734</v>
      </c>
      <c r="D155" s="102"/>
      <c r="E155" s="103"/>
      <c r="F155" s="92" t="s">
        <v>7</v>
      </c>
      <c r="G155" s="93"/>
      <c r="H155" s="9" t="s">
        <v>71</v>
      </c>
      <c r="I155" s="32" t="s">
        <v>5</v>
      </c>
    </row>
    <row r="156" spans="1:10" ht="27.6" customHeight="1" x14ac:dyDescent="0.25">
      <c r="A156" s="200" t="s">
        <v>10</v>
      </c>
      <c r="B156" s="201"/>
      <c r="C156" s="202" t="s">
        <v>9</v>
      </c>
      <c r="D156" s="203"/>
      <c r="E156" s="204"/>
      <c r="F156" s="92" t="s">
        <v>7</v>
      </c>
      <c r="G156" s="93"/>
      <c r="H156" s="31" t="s">
        <v>9</v>
      </c>
      <c r="I156" s="30" t="s">
        <v>5</v>
      </c>
    </row>
    <row r="157" spans="1:10" ht="18" customHeight="1" x14ac:dyDescent="0.25">
      <c r="A157" s="125" t="s">
        <v>8</v>
      </c>
      <c r="B157" s="126"/>
      <c r="C157" s="205">
        <v>33849721</v>
      </c>
      <c r="D157" s="206"/>
      <c r="E157" s="207"/>
      <c r="F157" s="148" t="s">
        <v>7</v>
      </c>
      <c r="G157" s="149"/>
      <c r="H157" s="76" t="s">
        <v>75</v>
      </c>
      <c r="I157" s="29" t="s">
        <v>5</v>
      </c>
    </row>
    <row r="158" spans="1:10" ht="45.75" customHeight="1" x14ac:dyDescent="0.25">
      <c r="A158" s="96" t="s">
        <v>4</v>
      </c>
      <c r="B158" s="97"/>
      <c r="C158" s="138">
        <v>-35000</v>
      </c>
      <c r="D158" s="138"/>
      <c r="E158" s="138"/>
      <c r="F158" s="139" t="s">
        <v>65</v>
      </c>
      <c r="G158" s="140"/>
      <c r="H158" s="140"/>
      <c r="I158" s="141"/>
    </row>
    <row r="159" spans="1:10" ht="81" customHeight="1" x14ac:dyDescent="0.25">
      <c r="A159" s="129"/>
      <c r="B159" s="130"/>
      <c r="C159" s="138">
        <v>-68181.820000000007</v>
      </c>
      <c r="D159" s="138"/>
      <c r="E159" s="138"/>
      <c r="F159" s="131" t="s">
        <v>74</v>
      </c>
      <c r="G159" s="131"/>
      <c r="H159" s="131"/>
      <c r="I159" s="131"/>
    </row>
    <row r="160" spans="1:10" ht="74.25" customHeight="1" x14ac:dyDescent="0.25">
      <c r="A160" s="129"/>
      <c r="B160" s="130"/>
      <c r="C160" s="138">
        <f>-126000-1000000</f>
        <v>-1126000</v>
      </c>
      <c r="D160" s="138"/>
      <c r="E160" s="138"/>
      <c r="F160" s="131" t="s">
        <v>35</v>
      </c>
      <c r="G160" s="131"/>
      <c r="H160" s="131"/>
      <c r="I160" s="131"/>
    </row>
    <row r="161" spans="1:9" ht="137.25" customHeight="1" x14ac:dyDescent="0.25">
      <c r="A161" s="129"/>
      <c r="B161" s="130"/>
      <c r="C161" s="138">
        <v>-177214.03</v>
      </c>
      <c r="D161" s="138"/>
      <c r="E161" s="138"/>
      <c r="F161" s="131" t="s">
        <v>73</v>
      </c>
      <c r="G161" s="131"/>
      <c r="H161" s="131"/>
      <c r="I161" s="131"/>
    </row>
    <row r="162" spans="1:9" ht="18" customHeight="1" x14ac:dyDescent="0.25">
      <c r="A162" s="98"/>
      <c r="B162" s="99"/>
      <c r="C162" s="138">
        <f>13131900.43-658965.26-396804.57</f>
        <v>12076130.6</v>
      </c>
      <c r="D162" s="138"/>
      <c r="E162" s="138"/>
      <c r="F162" s="131" t="s">
        <v>72</v>
      </c>
      <c r="G162" s="131"/>
      <c r="H162" s="131"/>
      <c r="I162" s="131"/>
    </row>
    <row r="163" spans="1:9" ht="58.15" customHeight="1" x14ac:dyDescent="0.25">
      <c r="A163" s="24"/>
      <c r="B163" s="24"/>
      <c r="C163" s="2"/>
      <c r="D163" s="2"/>
      <c r="E163" s="2"/>
      <c r="F163" s="1"/>
      <c r="G163" s="1"/>
      <c r="H163" s="1"/>
      <c r="I163" s="1"/>
    </row>
    <row r="164" spans="1:9" ht="19.899999999999999" customHeight="1" x14ac:dyDescent="0.25">
      <c r="A164" s="88" t="s">
        <v>68</v>
      </c>
      <c r="B164" s="88"/>
      <c r="C164" s="88"/>
      <c r="D164" s="88"/>
      <c r="E164" s="88"/>
      <c r="F164" s="88"/>
      <c r="G164" s="88"/>
      <c r="H164" s="88"/>
      <c r="I164" s="88"/>
    </row>
    <row r="165" spans="1:9" ht="39.6" customHeight="1" x14ac:dyDescent="0.25">
      <c r="A165" s="193" t="s">
        <v>67</v>
      </c>
      <c r="B165" s="193"/>
      <c r="C165" s="193"/>
      <c r="D165" s="193"/>
      <c r="E165" s="193"/>
      <c r="F165" s="193"/>
      <c r="G165" s="193"/>
      <c r="H165" s="193"/>
      <c r="I165" s="193"/>
    </row>
    <row r="166" spans="1:9" ht="47.25" customHeight="1" x14ac:dyDescent="0.25">
      <c r="A166" s="142" t="s">
        <v>29</v>
      </c>
      <c r="B166" s="142"/>
      <c r="C166" s="142"/>
      <c r="D166" s="142"/>
      <c r="E166" s="142"/>
      <c r="F166" s="142"/>
      <c r="G166" s="142"/>
      <c r="H166" s="142"/>
      <c r="I166" s="142"/>
    </row>
    <row r="167" spans="1:9" ht="27" customHeight="1" x14ac:dyDescent="0.25">
      <c r="A167" s="133" t="s">
        <v>14</v>
      </c>
      <c r="B167" s="135"/>
      <c r="C167" s="133" t="s">
        <v>13</v>
      </c>
      <c r="D167" s="134"/>
      <c r="E167" s="134"/>
      <c r="F167" s="134"/>
      <c r="G167" s="134"/>
      <c r="H167" s="134"/>
      <c r="I167" s="135"/>
    </row>
    <row r="168" spans="1:9" ht="27.6" customHeight="1" x14ac:dyDescent="0.25">
      <c r="A168" s="200" t="s">
        <v>12</v>
      </c>
      <c r="B168" s="201"/>
      <c r="C168" s="101">
        <v>329488</v>
      </c>
      <c r="D168" s="102"/>
      <c r="E168" s="103"/>
      <c r="F168" s="92" t="s">
        <v>7</v>
      </c>
      <c r="G168" s="93"/>
      <c r="H168" s="9" t="s">
        <v>71</v>
      </c>
      <c r="I168" s="32" t="s">
        <v>5</v>
      </c>
    </row>
    <row r="169" spans="1:9" ht="18" customHeight="1" x14ac:dyDescent="0.25">
      <c r="A169" s="200" t="s">
        <v>10</v>
      </c>
      <c r="B169" s="201"/>
      <c r="C169" s="202" t="s">
        <v>9</v>
      </c>
      <c r="D169" s="203"/>
      <c r="E169" s="204"/>
      <c r="F169" s="92" t="s">
        <v>7</v>
      </c>
      <c r="G169" s="93"/>
      <c r="H169" s="31" t="s">
        <v>9</v>
      </c>
      <c r="I169" s="30" t="s">
        <v>5</v>
      </c>
    </row>
    <row r="170" spans="1:9" ht="89.25" customHeight="1" x14ac:dyDescent="0.25">
      <c r="A170" s="125" t="s">
        <v>8</v>
      </c>
      <c r="B170" s="126"/>
      <c r="C170" s="205">
        <v>22856935</v>
      </c>
      <c r="D170" s="206"/>
      <c r="E170" s="207"/>
      <c r="F170" s="148" t="s">
        <v>7</v>
      </c>
      <c r="G170" s="149"/>
      <c r="H170" s="76" t="s">
        <v>70</v>
      </c>
      <c r="I170" s="29" t="s">
        <v>5</v>
      </c>
    </row>
    <row r="171" spans="1:9" ht="18" customHeight="1" x14ac:dyDescent="0.25">
      <c r="A171" s="96" t="s">
        <v>4</v>
      </c>
      <c r="B171" s="97"/>
      <c r="C171" s="138">
        <v>364488.75</v>
      </c>
      <c r="D171" s="138"/>
      <c r="E171" s="138"/>
      <c r="F171" s="131" t="s">
        <v>69</v>
      </c>
      <c r="G171" s="131"/>
      <c r="H171" s="131"/>
      <c r="I171" s="131"/>
    </row>
    <row r="172" spans="1:9" ht="18" customHeight="1" x14ac:dyDescent="0.25">
      <c r="A172" s="98"/>
      <c r="B172" s="99"/>
      <c r="C172" s="138">
        <v>-35000</v>
      </c>
      <c r="D172" s="138"/>
      <c r="E172" s="138"/>
      <c r="F172" s="139" t="s">
        <v>65</v>
      </c>
      <c r="G172" s="140"/>
      <c r="H172" s="140"/>
      <c r="I172" s="141"/>
    </row>
    <row r="173" spans="1:9" ht="58.15" customHeight="1" x14ac:dyDescent="0.25">
      <c r="A173" s="24"/>
      <c r="B173" s="24"/>
      <c r="C173" s="2"/>
      <c r="D173" s="2"/>
      <c r="E173" s="2"/>
      <c r="F173" s="1"/>
      <c r="G173" s="1"/>
      <c r="H173" s="1"/>
      <c r="I173" s="1"/>
    </row>
    <row r="174" spans="1:9" ht="19.899999999999999" customHeight="1" x14ac:dyDescent="0.25">
      <c r="A174" s="88" t="s">
        <v>68</v>
      </c>
      <c r="B174" s="88"/>
      <c r="C174" s="88"/>
      <c r="D174" s="88"/>
      <c r="E174" s="88"/>
      <c r="F174" s="88"/>
      <c r="G174" s="88"/>
      <c r="H174" s="88"/>
      <c r="I174" s="88"/>
    </row>
    <row r="175" spans="1:9" ht="39.6" customHeight="1" x14ac:dyDescent="0.25">
      <c r="A175" s="193" t="s">
        <v>67</v>
      </c>
      <c r="B175" s="193"/>
      <c r="C175" s="193"/>
      <c r="D175" s="193"/>
      <c r="E175" s="193"/>
      <c r="F175" s="193"/>
      <c r="G175" s="193"/>
      <c r="H175" s="193"/>
      <c r="I175" s="193"/>
    </row>
    <row r="176" spans="1:9" ht="47.25" customHeight="1" x14ac:dyDescent="0.25">
      <c r="A176" s="142" t="s">
        <v>25</v>
      </c>
      <c r="B176" s="142"/>
      <c r="C176" s="142"/>
      <c r="D176" s="142"/>
      <c r="E176" s="142"/>
      <c r="F176" s="142"/>
      <c r="G176" s="142"/>
      <c r="H176" s="142"/>
      <c r="I176" s="142"/>
    </row>
    <row r="177" spans="1:10" ht="27" customHeight="1" x14ac:dyDescent="0.25">
      <c r="A177" s="133" t="s">
        <v>14</v>
      </c>
      <c r="B177" s="135"/>
      <c r="C177" s="133" t="s">
        <v>13</v>
      </c>
      <c r="D177" s="134"/>
      <c r="E177" s="134"/>
      <c r="F177" s="134"/>
      <c r="G177" s="134"/>
      <c r="H177" s="134"/>
      <c r="I177" s="135"/>
    </row>
    <row r="178" spans="1:10" ht="27.6" customHeight="1" x14ac:dyDescent="0.25">
      <c r="A178" s="200" t="s">
        <v>12</v>
      </c>
      <c r="B178" s="201"/>
      <c r="C178" s="101" t="s">
        <v>9</v>
      </c>
      <c r="D178" s="102"/>
      <c r="E178" s="103"/>
      <c r="F178" s="92" t="s">
        <v>7</v>
      </c>
      <c r="G178" s="93"/>
      <c r="H178" s="9" t="s">
        <v>9</v>
      </c>
      <c r="I178" s="32" t="s">
        <v>5</v>
      </c>
    </row>
    <row r="179" spans="1:10" ht="18" customHeight="1" x14ac:dyDescent="0.25">
      <c r="A179" s="200" t="s">
        <v>10</v>
      </c>
      <c r="B179" s="201"/>
      <c r="C179" s="202">
        <v>35000</v>
      </c>
      <c r="D179" s="203"/>
      <c r="E179" s="204"/>
      <c r="F179" s="92" t="s">
        <v>7</v>
      </c>
      <c r="G179" s="93"/>
      <c r="H179" s="31" t="s">
        <v>9</v>
      </c>
      <c r="I179" s="30" t="s">
        <v>5</v>
      </c>
    </row>
    <row r="180" spans="1:10" ht="18" customHeight="1" x14ac:dyDescent="0.25">
      <c r="A180" s="125" t="s">
        <v>8</v>
      </c>
      <c r="B180" s="126"/>
      <c r="C180" s="205">
        <v>22492446</v>
      </c>
      <c r="D180" s="206"/>
      <c r="E180" s="207"/>
      <c r="F180" s="148" t="s">
        <v>7</v>
      </c>
      <c r="G180" s="149"/>
      <c r="H180" s="76" t="s">
        <v>66</v>
      </c>
      <c r="I180" s="29" t="s">
        <v>5</v>
      </c>
    </row>
    <row r="181" spans="1:10" ht="18" customHeight="1" x14ac:dyDescent="0.25">
      <c r="A181" s="136" t="s">
        <v>4</v>
      </c>
      <c r="B181" s="137"/>
      <c r="C181" s="138">
        <v>-35000</v>
      </c>
      <c r="D181" s="138"/>
      <c r="E181" s="138"/>
      <c r="F181" s="139" t="s">
        <v>65</v>
      </c>
      <c r="G181" s="140"/>
      <c r="H181" s="140"/>
      <c r="I181" s="141"/>
    </row>
    <row r="182" spans="1:10" ht="18" customHeight="1" x14ac:dyDescent="0.25">
      <c r="A182" s="24"/>
      <c r="B182" s="24"/>
      <c r="C182" s="2"/>
      <c r="D182" s="2"/>
      <c r="E182" s="2"/>
      <c r="F182" s="1"/>
      <c r="G182" s="1"/>
      <c r="H182" s="1"/>
      <c r="I182" s="1"/>
    </row>
    <row r="183" spans="1:10" ht="25.9" customHeight="1" x14ac:dyDescent="0.25">
      <c r="A183" s="24"/>
      <c r="B183" s="24"/>
      <c r="C183" s="2"/>
      <c r="D183" s="2"/>
      <c r="E183" s="2"/>
      <c r="F183" s="1"/>
      <c r="G183" s="1"/>
      <c r="H183" s="1"/>
      <c r="I183" s="1"/>
      <c r="J183" s="25"/>
    </row>
    <row r="184" spans="1:10" ht="25.9" customHeight="1" x14ac:dyDescent="0.25">
      <c r="A184" s="88" t="s">
        <v>64</v>
      </c>
      <c r="B184" s="88"/>
      <c r="C184" s="88"/>
      <c r="D184" s="88"/>
      <c r="E184" s="88"/>
      <c r="F184" s="88"/>
      <c r="G184" s="88"/>
      <c r="H184" s="88"/>
      <c r="I184" s="88"/>
      <c r="J184" s="25"/>
    </row>
    <row r="185" spans="1:10" ht="16.149999999999999" customHeight="1" x14ac:dyDescent="0.25">
      <c r="A185" s="193" t="s">
        <v>63</v>
      </c>
      <c r="B185" s="193"/>
      <c r="C185" s="193"/>
      <c r="D185" s="193"/>
      <c r="E185" s="193"/>
      <c r="F185" s="193"/>
      <c r="G185" s="193"/>
      <c r="H185" s="193"/>
      <c r="I185" s="193"/>
      <c r="J185" s="25"/>
    </row>
    <row r="186" spans="1:10" ht="18.75" customHeight="1" x14ac:dyDescent="0.25">
      <c r="A186" s="142" t="s">
        <v>15</v>
      </c>
      <c r="B186" s="142"/>
      <c r="C186" s="142"/>
      <c r="D186" s="142"/>
      <c r="E186" s="142"/>
      <c r="F186" s="142"/>
      <c r="G186" s="142"/>
      <c r="H186" s="142"/>
      <c r="I186" s="142"/>
      <c r="J186" s="25"/>
    </row>
    <row r="187" spans="1:10" ht="36.6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5"/>
    </row>
    <row r="188" spans="1:10" ht="18.75" customHeight="1" x14ac:dyDescent="0.25">
      <c r="A188" s="90" t="s">
        <v>14</v>
      </c>
      <c r="B188" s="90"/>
      <c r="C188" s="90" t="s">
        <v>13</v>
      </c>
      <c r="D188" s="90"/>
      <c r="E188" s="90"/>
      <c r="F188" s="90"/>
      <c r="G188" s="90"/>
      <c r="H188" s="90"/>
      <c r="I188" s="90"/>
      <c r="J188" s="25"/>
    </row>
    <row r="189" spans="1:10" ht="18.75" customHeight="1" x14ac:dyDescent="0.25">
      <c r="A189" s="91" t="s">
        <v>12</v>
      </c>
      <c r="B189" s="91"/>
      <c r="C189" s="195">
        <v>3974748</v>
      </c>
      <c r="D189" s="195"/>
      <c r="E189" s="195"/>
      <c r="F189" s="196" t="s">
        <v>7</v>
      </c>
      <c r="G189" s="196"/>
      <c r="H189" s="11" t="s">
        <v>24</v>
      </c>
      <c r="I189" s="74" t="s">
        <v>5</v>
      </c>
      <c r="J189" s="25"/>
    </row>
    <row r="190" spans="1:10" ht="28.15" customHeight="1" x14ac:dyDescent="0.25">
      <c r="A190" s="91" t="s">
        <v>10</v>
      </c>
      <c r="B190" s="91"/>
      <c r="C190" s="195" t="s">
        <v>9</v>
      </c>
      <c r="D190" s="195"/>
      <c r="E190" s="195"/>
      <c r="F190" s="196" t="s">
        <v>7</v>
      </c>
      <c r="G190" s="196"/>
      <c r="H190" s="69" t="s">
        <v>9</v>
      </c>
      <c r="I190" s="27" t="s">
        <v>5</v>
      </c>
      <c r="J190" s="25"/>
    </row>
    <row r="191" spans="1:10" ht="74.25" customHeight="1" x14ac:dyDescent="0.25">
      <c r="A191" s="94" t="s">
        <v>8</v>
      </c>
      <c r="B191" s="94"/>
      <c r="C191" s="208">
        <v>33707552</v>
      </c>
      <c r="D191" s="208"/>
      <c r="E191" s="208"/>
      <c r="F191" s="143" t="s">
        <v>7</v>
      </c>
      <c r="G191" s="143"/>
      <c r="H191" s="7">
        <v>81</v>
      </c>
      <c r="I191" s="26" t="s">
        <v>5</v>
      </c>
      <c r="J191" s="25"/>
    </row>
    <row r="192" spans="1:10" ht="86.45" customHeight="1" x14ac:dyDescent="0.25">
      <c r="A192" s="96" t="s">
        <v>4</v>
      </c>
      <c r="B192" s="97"/>
      <c r="C192" s="144">
        <v>38960</v>
      </c>
      <c r="D192" s="144"/>
      <c r="E192" s="144"/>
      <c r="F192" s="145" t="s">
        <v>62</v>
      </c>
      <c r="G192" s="146"/>
      <c r="H192" s="146"/>
      <c r="I192" s="147"/>
      <c r="J192" s="25"/>
    </row>
    <row r="193" spans="1:9" ht="18.75" x14ac:dyDescent="0.25">
      <c r="A193" s="98"/>
      <c r="B193" s="99"/>
      <c r="C193" s="144">
        <v>3935788</v>
      </c>
      <c r="D193" s="144"/>
      <c r="E193" s="144"/>
      <c r="F193" s="145" t="s">
        <v>61</v>
      </c>
      <c r="G193" s="146"/>
      <c r="H193" s="146"/>
      <c r="I193" s="147"/>
    </row>
    <row r="194" spans="1:9" ht="18.75" x14ac:dyDescent="0.25">
      <c r="A194" s="24"/>
      <c r="B194" s="24"/>
      <c r="C194" s="2"/>
      <c r="D194" s="2"/>
      <c r="E194" s="2"/>
      <c r="F194" s="1"/>
      <c r="G194" s="1"/>
      <c r="H194" s="1"/>
      <c r="I194" s="1"/>
    </row>
    <row r="195" spans="1:9" ht="18.75" x14ac:dyDescent="0.25">
      <c r="A195" s="24"/>
      <c r="B195" s="24"/>
      <c r="C195" s="2"/>
      <c r="D195" s="2"/>
      <c r="E195" s="2"/>
      <c r="F195" s="1"/>
      <c r="G195" s="1"/>
      <c r="H195" s="1"/>
      <c r="I195" s="1"/>
    </row>
    <row r="196" spans="1:9" ht="18.75" x14ac:dyDescent="0.25">
      <c r="A196" s="88" t="s">
        <v>60</v>
      </c>
      <c r="B196" s="88"/>
      <c r="C196" s="88"/>
      <c r="D196" s="88"/>
      <c r="E196" s="88"/>
      <c r="F196" s="88"/>
      <c r="G196" s="88"/>
      <c r="H196" s="88"/>
      <c r="I196" s="88"/>
    </row>
    <row r="197" spans="1:9" ht="18.75" x14ac:dyDescent="0.25">
      <c r="A197" s="193" t="s">
        <v>59</v>
      </c>
      <c r="B197" s="193"/>
      <c r="C197" s="193"/>
      <c r="D197" s="193"/>
      <c r="E197" s="193"/>
      <c r="F197" s="193"/>
      <c r="G197" s="193"/>
      <c r="H197" s="193"/>
      <c r="I197" s="193"/>
    </row>
    <row r="198" spans="1:9" ht="18.75" x14ac:dyDescent="0.3">
      <c r="A198" s="132" t="s">
        <v>15</v>
      </c>
      <c r="B198" s="132"/>
      <c r="C198" s="132"/>
      <c r="D198" s="132"/>
      <c r="E198" s="132"/>
      <c r="F198" s="132"/>
      <c r="G198" s="132"/>
      <c r="H198" s="132"/>
      <c r="I198" s="132"/>
    </row>
    <row r="199" spans="1:9" ht="18.75" customHeight="1" x14ac:dyDescent="0.25">
      <c r="A199" s="72"/>
      <c r="B199" s="72"/>
      <c r="C199" s="72"/>
      <c r="D199" s="72"/>
      <c r="E199" s="72"/>
      <c r="F199" s="72"/>
      <c r="G199" s="72"/>
      <c r="H199" s="72"/>
      <c r="I199" s="72"/>
    </row>
    <row r="200" spans="1:9" ht="18.75" customHeight="1" x14ac:dyDescent="0.25">
      <c r="A200" s="133" t="s">
        <v>14</v>
      </c>
      <c r="B200" s="135"/>
      <c r="C200" s="133" t="s">
        <v>13</v>
      </c>
      <c r="D200" s="134"/>
      <c r="E200" s="134"/>
      <c r="F200" s="134"/>
      <c r="G200" s="134"/>
      <c r="H200" s="134"/>
      <c r="I200" s="135"/>
    </row>
    <row r="201" spans="1:9" ht="18.75" customHeight="1" x14ac:dyDescent="0.25">
      <c r="A201" s="200" t="s">
        <v>12</v>
      </c>
      <c r="B201" s="201"/>
      <c r="C201" s="202">
        <v>177214</v>
      </c>
      <c r="D201" s="203"/>
      <c r="E201" s="204"/>
      <c r="F201" s="209" t="s">
        <v>7</v>
      </c>
      <c r="G201" s="210"/>
      <c r="H201" s="11" t="s">
        <v>58</v>
      </c>
      <c r="I201" s="10" t="s">
        <v>5</v>
      </c>
    </row>
    <row r="202" spans="1:9" ht="18.75" customHeight="1" x14ac:dyDescent="0.25">
      <c r="A202" s="200" t="s">
        <v>10</v>
      </c>
      <c r="B202" s="201"/>
      <c r="C202" s="101" t="s">
        <v>9</v>
      </c>
      <c r="D202" s="102"/>
      <c r="E202" s="103"/>
      <c r="F202" s="92" t="s">
        <v>7</v>
      </c>
      <c r="G202" s="93"/>
      <c r="H202" s="9" t="s">
        <v>9</v>
      </c>
      <c r="I202" s="8" t="s">
        <v>5</v>
      </c>
    </row>
    <row r="203" spans="1:9" ht="51.75" customHeight="1" x14ac:dyDescent="0.25">
      <c r="A203" s="125" t="s">
        <v>8</v>
      </c>
      <c r="B203" s="126"/>
      <c r="C203" s="205">
        <v>164370394</v>
      </c>
      <c r="D203" s="206"/>
      <c r="E203" s="207"/>
      <c r="F203" s="127" t="s">
        <v>7</v>
      </c>
      <c r="G203" s="128"/>
      <c r="H203" s="70" t="s">
        <v>57</v>
      </c>
      <c r="I203" s="7" t="s">
        <v>5</v>
      </c>
    </row>
    <row r="204" spans="1:9" ht="35.25" customHeight="1" x14ac:dyDescent="0.25">
      <c r="A204" s="96" t="s">
        <v>4</v>
      </c>
      <c r="B204" s="97"/>
      <c r="C204" s="81">
        <v>193980</v>
      </c>
      <c r="D204" s="82"/>
      <c r="E204" s="83"/>
      <c r="F204" s="84" t="s">
        <v>56</v>
      </c>
      <c r="G204" s="85"/>
      <c r="H204" s="85"/>
      <c r="I204" s="86"/>
    </row>
    <row r="205" spans="1:9" ht="51" customHeight="1" x14ac:dyDescent="0.25">
      <c r="A205" s="129"/>
      <c r="B205" s="130"/>
      <c r="C205" s="108">
        <v>100000</v>
      </c>
      <c r="D205" s="108"/>
      <c r="E205" s="108"/>
      <c r="F205" s="84" t="s">
        <v>55</v>
      </c>
      <c r="G205" s="85"/>
      <c r="H205" s="85"/>
      <c r="I205" s="86"/>
    </row>
    <row r="206" spans="1:9" ht="73.5" customHeight="1" x14ac:dyDescent="0.25">
      <c r="A206" s="129"/>
      <c r="B206" s="130"/>
      <c r="C206" s="81">
        <f>153029605.37-131163710.37</f>
        <v>21865895</v>
      </c>
      <c r="D206" s="82"/>
      <c r="E206" s="83"/>
      <c r="F206" s="84" t="s">
        <v>54</v>
      </c>
      <c r="G206" s="85"/>
      <c r="H206" s="85"/>
      <c r="I206" s="86"/>
    </row>
    <row r="207" spans="1:9" ht="74.25" customHeight="1" x14ac:dyDescent="0.25">
      <c r="A207" s="129"/>
      <c r="B207" s="130"/>
      <c r="C207" s="81">
        <v>15117300</v>
      </c>
      <c r="D207" s="82"/>
      <c r="E207" s="83"/>
      <c r="F207" s="84" t="s">
        <v>53</v>
      </c>
      <c r="G207" s="85"/>
      <c r="H207" s="85"/>
      <c r="I207" s="86"/>
    </row>
    <row r="208" spans="1:9" ht="78.75" customHeight="1" x14ac:dyDescent="0.25">
      <c r="A208" s="129"/>
      <c r="B208" s="130"/>
      <c r="C208" s="81">
        <v>152700</v>
      </c>
      <c r="D208" s="82"/>
      <c r="E208" s="83"/>
      <c r="F208" s="84" t="s">
        <v>52</v>
      </c>
      <c r="G208" s="85"/>
      <c r="H208" s="85"/>
      <c r="I208" s="86"/>
    </row>
    <row r="209" spans="1:9" ht="81" customHeight="1" x14ac:dyDescent="0.25">
      <c r="A209" s="129"/>
      <c r="B209" s="130"/>
      <c r="C209" s="81">
        <v>9000000</v>
      </c>
      <c r="D209" s="82"/>
      <c r="E209" s="83"/>
      <c r="F209" s="84" t="s">
        <v>51</v>
      </c>
      <c r="G209" s="85"/>
      <c r="H209" s="85"/>
      <c r="I209" s="86"/>
    </row>
    <row r="210" spans="1:9" ht="80.25" customHeight="1" x14ac:dyDescent="0.25">
      <c r="A210" s="129"/>
      <c r="B210" s="130"/>
      <c r="C210" s="81">
        <v>2250000</v>
      </c>
      <c r="D210" s="82"/>
      <c r="E210" s="83"/>
      <c r="F210" s="84" t="s">
        <v>50</v>
      </c>
      <c r="G210" s="85"/>
      <c r="H210" s="85"/>
      <c r="I210" s="86"/>
    </row>
    <row r="211" spans="1:9" ht="99" customHeight="1" x14ac:dyDescent="0.25">
      <c r="A211" s="129"/>
      <c r="B211" s="130"/>
      <c r="C211" s="81">
        <v>17869330.199999999</v>
      </c>
      <c r="D211" s="82"/>
      <c r="E211" s="83"/>
      <c r="F211" s="84" t="s">
        <v>49</v>
      </c>
      <c r="G211" s="85"/>
      <c r="H211" s="85"/>
      <c r="I211" s="86"/>
    </row>
    <row r="212" spans="1:9" ht="50.25" customHeight="1" x14ac:dyDescent="0.25">
      <c r="A212" s="129"/>
      <c r="B212" s="130"/>
      <c r="C212" s="81">
        <v>180498.28</v>
      </c>
      <c r="D212" s="82"/>
      <c r="E212" s="83"/>
      <c r="F212" s="84" t="s">
        <v>48</v>
      </c>
      <c r="G212" s="85"/>
      <c r="H212" s="85"/>
      <c r="I212" s="86"/>
    </row>
    <row r="213" spans="1:9" ht="63.75" customHeight="1" x14ac:dyDescent="0.25">
      <c r="A213" s="129"/>
      <c r="B213" s="130"/>
      <c r="C213" s="81">
        <v>1711699.88</v>
      </c>
      <c r="D213" s="82"/>
      <c r="E213" s="83"/>
      <c r="F213" s="84" t="s">
        <v>47</v>
      </c>
      <c r="G213" s="85"/>
      <c r="H213" s="85"/>
      <c r="I213" s="86"/>
    </row>
    <row r="214" spans="1:9" ht="48.75" customHeight="1" x14ac:dyDescent="0.25">
      <c r="A214" s="129"/>
      <c r="B214" s="130"/>
      <c r="C214" s="81">
        <v>-321012.21000000002</v>
      </c>
      <c r="D214" s="82"/>
      <c r="E214" s="83"/>
      <c r="F214" s="131" t="s">
        <v>46</v>
      </c>
      <c r="G214" s="131"/>
      <c r="H214" s="131"/>
      <c r="I214" s="131"/>
    </row>
    <row r="215" spans="1:9" ht="72.75" customHeight="1" x14ac:dyDescent="0.25">
      <c r="A215" s="129"/>
      <c r="B215" s="130"/>
      <c r="C215" s="81">
        <v>2000000</v>
      </c>
      <c r="D215" s="82"/>
      <c r="E215" s="83"/>
      <c r="F215" s="131" t="s">
        <v>45</v>
      </c>
      <c r="G215" s="131"/>
      <c r="H215" s="131"/>
      <c r="I215" s="131"/>
    </row>
    <row r="216" spans="1:9" ht="81" customHeight="1" x14ac:dyDescent="0.25">
      <c r="A216" s="129"/>
      <c r="B216" s="130"/>
      <c r="C216" s="81">
        <v>68181.820000000007</v>
      </c>
      <c r="D216" s="82"/>
      <c r="E216" s="83"/>
      <c r="F216" s="131" t="s">
        <v>44</v>
      </c>
      <c r="G216" s="131"/>
      <c r="H216" s="131"/>
      <c r="I216" s="131"/>
    </row>
    <row r="217" spans="1:9" ht="76.5" customHeight="1" x14ac:dyDescent="0.25">
      <c r="A217" s="129"/>
      <c r="B217" s="130"/>
      <c r="C217" s="81">
        <v>6750000</v>
      </c>
      <c r="D217" s="82"/>
      <c r="E217" s="83"/>
      <c r="F217" s="131" t="s">
        <v>43</v>
      </c>
      <c r="G217" s="131"/>
      <c r="H217" s="131"/>
      <c r="I217" s="131"/>
    </row>
    <row r="218" spans="1:9" ht="18.75" x14ac:dyDescent="0.25">
      <c r="A218" s="98"/>
      <c r="B218" s="99"/>
      <c r="C218" s="81">
        <v>177214.03</v>
      </c>
      <c r="D218" s="82"/>
      <c r="E218" s="83"/>
      <c r="F218" s="131" t="s">
        <v>42</v>
      </c>
      <c r="G218" s="131"/>
      <c r="H218" s="131"/>
      <c r="I218" s="131"/>
    </row>
    <row r="219" spans="1:9" ht="19.149999999999999" customHeight="1" x14ac:dyDescent="0.3">
      <c r="A219" s="23"/>
      <c r="B219" s="23"/>
      <c r="C219" s="22"/>
      <c r="D219" s="22"/>
      <c r="E219" s="22"/>
      <c r="F219" s="21"/>
      <c r="G219" s="21"/>
      <c r="H219" s="21"/>
      <c r="I219" s="21"/>
    </row>
    <row r="220" spans="1:9" ht="18.75" x14ac:dyDescent="0.25">
      <c r="A220" s="88" t="s">
        <v>41</v>
      </c>
      <c r="B220" s="88"/>
      <c r="C220" s="88"/>
      <c r="D220" s="88"/>
      <c r="E220" s="88"/>
      <c r="F220" s="88"/>
      <c r="G220" s="88"/>
      <c r="H220" s="88"/>
      <c r="I220" s="88"/>
    </row>
    <row r="221" spans="1:9" ht="18.75" x14ac:dyDescent="0.25">
      <c r="A221" s="20"/>
    </row>
    <row r="222" spans="1:9" ht="18.75" x14ac:dyDescent="0.25">
      <c r="A222" s="193" t="s">
        <v>40</v>
      </c>
      <c r="B222" s="193"/>
      <c r="C222" s="193"/>
      <c r="D222" s="193"/>
      <c r="E222" s="193"/>
      <c r="F222" s="193"/>
      <c r="G222" s="193"/>
      <c r="H222" s="193"/>
      <c r="I222" s="193"/>
    </row>
    <row r="223" spans="1:9" ht="18.75" x14ac:dyDescent="0.3">
      <c r="A223" s="132" t="s">
        <v>15</v>
      </c>
      <c r="B223" s="132"/>
      <c r="C223" s="132"/>
      <c r="D223" s="132"/>
      <c r="E223" s="132"/>
      <c r="F223" s="132"/>
      <c r="G223" s="132"/>
      <c r="H223" s="132"/>
      <c r="I223" s="132"/>
    </row>
    <row r="224" spans="1:9" ht="18.75" customHeight="1" x14ac:dyDescent="0.25">
      <c r="A224" s="20"/>
    </row>
    <row r="225" spans="1:9" ht="18.75" customHeight="1" x14ac:dyDescent="0.25">
      <c r="A225" s="133" t="s">
        <v>14</v>
      </c>
      <c r="B225" s="135"/>
      <c r="C225" s="133" t="s">
        <v>13</v>
      </c>
      <c r="D225" s="134"/>
      <c r="E225" s="134"/>
      <c r="F225" s="134"/>
      <c r="G225" s="134"/>
      <c r="H225" s="134"/>
      <c r="I225" s="135"/>
    </row>
    <row r="226" spans="1:9" ht="18.75" customHeight="1" x14ac:dyDescent="0.25">
      <c r="A226" s="200" t="s">
        <v>12</v>
      </c>
      <c r="B226" s="201"/>
      <c r="C226" s="202">
        <v>490985</v>
      </c>
      <c r="D226" s="203"/>
      <c r="E226" s="204"/>
      <c r="F226" s="209" t="s">
        <v>7</v>
      </c>
      <c r="G226" s="210"/>
      <c r="H226" s="11" t="s">
        <v>39</v>
      </c>
      <c r="I226" s="10" t="s">
        <v>5</v>
      </c>
    </row>
    <row r="227" spans="1:9" ht="18.75" customHeight="1" x14ac:dyDescent="0.25">
      <c r="A227" s="200" t="s">
        <v>10</v>
      </c>
      <c r="B227" s="201"/>
      <c r="C227" s="202" t="s">
        <v>9</v>
      </c>
      <c r="D227" s="203"/>
      <c r="E227" s="204"/>
      <c r="F227" s="209" t="s">
        <v>7</v>
      </c>
      <c r="G227" s="210"/>
      <c r="H227" s="69" t="s">
        <v>9</v>
      </c>
      <c r="I227" s="8" t="s">
        <v>5</v>
      </c>
    </row>
    <row r="228" spans="1:9" ht="54" customHeight="1" x14ac:dyDescent="0.25">
      <c r="A228" s="125" t="s">
        <v>8</v>
      </c>
      <c r="B228" s="126"/>
      <c r="C228" s="205">
        <v>755000</v>
      </c>
      <c r="D228" s="206"/>
      <c r="E228" s="207"/>
      <c r="F228" s="127" t="s">
        <v>7</v>
      </c>
      <c r="G228" s="128"/>
      <c r="H228" s="70" t="s">
        <v>24</v>
      </c>
      <c r="I228" s="7" t="s">
        <v>5</v>
      </c>
    </row>
    <row r="229" spans="1:9" ht="18.75" x14ac:dyDescent="0.25">
      <c r="A229" s="96" t="s">
        <v>4</v>
      </c>
      <c r="B229" s="97"/>
      <c r="C229" s="226">
        <v>126000</v>
      </c>
      <c r="D229" s="226"/>
      <c r="E229" s="226"/>
      <c r="F229" s="84" t="s">
        <v>184</v>
      </c>
      <c r="G229" s="85"/>
      <c r="H229" s="85"/>
      <c r="I229" s="86"/>
    </row>
    <row r="230" spans="1:9" ht="18.75" x14ac:dyDescent="0.25">
      <c r="A230" s="98"/>
      <c r="B230" s="99"/>
      <c r="C230" s="144">
        <v>364985.26</v>
      </c>
      <c r="D230" s="144"/>
      <c r="E230" s="144"/>
      <c r="F230" s="84" t="s">
        <v>38</v>
      </c>
      <c r="G230" s="85"/>
      <c r="H230" s="85"/>
      <c r="I230" s="86"/>
    </row>
    <row r="231" spans="1:9" ht="18.75" x14ac:dyDescent="0.25">
      <c r="A231" s="4"/>
      <c r="B231" s="4"/>
      <c r="C231" s="3"/>
      <c r="D231" s="3"/>
      <c r="E231" s="66"/>
      <c r="F231" s="66"/>
      <c r="G231" s="66"/>
      <c r="H231" s="66"/>
      <c r="I231" s="66"/>
    </row>
    <row r="232" spans="1:9" ht="18.75" x14ac:dyDescent="0.25">
      <c r="A232" s="88" t="s">
        <v>30</v>
      </c>
      <c r="B232" s="88"/>
      <c r="C232" s="88"/>
      <c r="D232" s="88"/>
      <c r="E232" s="88"/>
      <c r="F232" s="88"/>
      <c r="G232" s="88"/>
      <c r="H232" s="88"/>
      <c r="I232" s="88"/>
    </row>
    <row r="233" spans="1:9" ht="18.75" x14ac:dyDescent="0.25">
      <c r="A233" s="63"/>
      <c r="B233" s="19"/>
      <c r="C233" s="19"/>
      <c r="D233" s="19"/>
      <c r="E233" s="19"/>
      <c r="F233" s="19"/>
      <c r="G233" s="19"/>
      <c r="H233" s="19"/>
      <c r="I233" s="19"/>
    </row>
    <row r="234" spans="1:9" ht="18.75" customHeight="1" x14ac:dyDescent="0.25">
      <c r="A234" s="89" t="s">
        <v>15</v>
      </c>
      <c r="B234" s="89"/>
      <c r="C234" s="89"/>
      <c r="D234" s="72"/>
      <c r="E234" s="72"/>
      <c r="F234" s="72"/>
      <c r="G234" s="72"/>
      <c r="H234" s="72"/>
      <c r="I234" s="72"/>
    </row>
    <row r="235" spans="1:9" ht="18.75" customHeight="1" x14ac:dyDescent="0.25">
      <c r="A235" s="67"/>
      <c r="B235" s="67"/>
      <c r="C235" s="67"/>
      <c r="D235" s="67"/>
      <c r="E235" s="67"/>
      <c r="F235" s="67"/>
      <c r="G235" s="67"/>
      <c r="H235" s="67"/>
      <c r="I235" s="67"/>
    </row>
    <row r="236" spans="1:9" ht="18.75" customHeight="1" x14ac:dyDescent="0.25">
      <c r="A236" s="100" t="s">
        <v>14</v>
      </c>
      <c r="B236" s="100"/>
      <c r="C236" s="100" t="s">
        <v>13</v>
      </c>
      <c r="D236" s="100"/>
      <c r="E236" s="100"/>
      <c r="F236" s="100"/>
      <c r="G236" s="100"/>
      <c r="H236" s="100"/>
      <c r="I236" s="100"/>
    </row>
    <row r="237" spans="1:9" ht="18.75" customHeight="1" x14ac:dyDescent="0.25">
      <c r="A237" s="110" t="s">
        <v>12</v>
      </c>
      <c r="B237" s="110"/>
      <c r="C237" s="224">
        <v>4304849</v>
      </c>
      <c r="D237" s="224"/>
      <c r="E237" s="224"/>
      <c r="F237" s="225" t="s">
        <v>7</v>
      </c>
      <c r="G237" s="225"/>
      <c r="H237" s="14" t="s">
        <v>37</v>
      </c>
      <c r="I237" s="18" t="s">
        <v>5</v>
      </c>
    </row>
    <row r="238" spans="1:9" ht="91.5" customHeight="1" x14ac:dyDescent="0.25">
      <c r="A238" s="110" t="s">
        <v>10</v>
      </c>
      <c r="B238" s="110"/>
      <c r="C238" s="101" t="s">
        <v>9</v>
      </c>
      <c r="D238" s="102"/>
      <c r="E238" s="103"/>
      <c r="F238" s="92" t="s">
        <v>7</v>
      </c>
      <c r="G238" s="93"/>
      <c r="H238" s="9" t="s">
        <v>9</v>
      </c>
      <c r="I238" s="17" t="s">
        <v>5</v>
      </c>
    </row>
    <row r="239" spans="1:9" ht="43.5" customHeight="1" x14ac:dyDescent="0.25">
      <c r="A239" s="104" t="s">
        <v>8</v>
      </c>
      <c r="B239" s="104"/>
      <c r="C239" s="105">
        <v>404693521</v>
      </c>
      <c r="D239" s="105"/>
      <c r="E239" s="105"/>
      <c r="F239" s="106" t="s">
        <v>7</v>
      </c>
      <c r="G239" s="106"/>
      <c r="H239" s="75" t="s">
        <v>19</v>
      </c>
      <c r="I239" s="16" t="s">
        <v>5</v>
      </c>
    </row>
    <row r="240" spans="1:9" ht="51" customHeight="1" x14ac:dyDescent="0.25">
      <c r="A240" s="111" t="s">
        <v>4</v>
      </c>
      <c r="B240" s="112"/>
      <c r="C240" s="108">
        <v>796600</v>
      </c>
      <c r="D240" s="108"/>
      <c r="E240" s="227" t="s">
        <v>36</v>
      </c>
      <c r="F240" s="227"/>
      <c r="G240" s="227"/>
      <c r="H240" s="227"/>
      <c r="I240" s="228"/>
    </row>
    <row r="241" spans="1:9" ht="48.75" customHeight="1" x14ac:dyDescent="0.25">
      <c r="A241" s="113"/>
      <c r="B241" s="114"/>
      <c r="C241" s="108">
        <f>110000+35000</f>
        <v>145000</v>
      </c>
      <c r="D241" s="108"/>
      <c r="E241" s="109" t="s">
        <v>22</v>
      </c>
      <c r="F241" s="109"/>
      <c r="G241" s="109"/>
      <c r="H241" s="109"/>
      <c r="I241" s="109"/>
    </row>
    <row r="242" spans="1:9" ht="87.75" customHeight="1" x14ac:dyDescent="0.25">
      <c r="A242" s="113"/>
      <c r="B242" s="114"/>
      <c r="C242" s="108">
        <v>403180</v>
      </c>
      <c r="D242" s="108"/>
      <c r="E242" s="227" t="s">
        <v>27</v>
      </c>
      <c r="F242" s="227"/>
      <c r="G242" s="227"/>
      <c r="H242" s="227"/>
      <c r="I242" s="228"/>
    </row>
    <row r="243" spans="1:9" ht="81.75" customHeight="1" x14ac:dyDescent="0.25">
      <c r="A243" s="113"/>
      <c r="B243" s="114"/>
      <c r="C243" s="108">
        <v>1000000</v>
      </c>
      <c r="D243" s="108"/>
      <c r="E243" s="109" t="s">
        <v>185</v>
      </c>
      <c r="F243" s="109"/>
      <c r="G243" s="109"/>
      <c r="H243" s="109"/>
      <c r="I243" s="109"/>
    </row>
    <row r="244" spans="1:9" ht="110.25" customHeight="1" x14ac:dyDescent="0.25">
      <c r="A244" s="113"/>
      <c r="B244" s="114"/>
      <c r="C244" s="120">
        <v>940468.72</v>
      </c>
      <c r="D244" s="121"/>
      <c r="E244" s="122" t="s">
        <v>34</v>
      </c>
      <c r="F244" s="123"/>
      <c r="G244" s="123"/>
      <c r="H244" s="123"/>
      <c r="I244" s="124"/>
    </row>
    <row r="245" spans="1:9" ht="117.75" customHeight="1" x14ac:dyDescent="0.25">
      <c r="A245" s="113"/>
      <c r="B245" s="114"/>
      <c r="C245" s="120">
        <v>9499.68</v>
      </c>
      <c r="D245" s="121"/>
      <c r="E245" s="122" t="s">
        <v>33</v>
      </c>
      <c r="F245" s="123"/>
      <c r="G245" s="123"/>
      <c r="H245" s="123"/>
      <c r="I245" s="124"/>
    </row>
    <row r="246" spans="1:9" ht="18.75" x14ac:dyDescent="0.25">
      <c r="A246" s="113"/>
      <c r="B246" s="114"/>
      <c r="C246" s="120">
        <v>1000000</v>
      </c>
      <c r="D246" s="121"/>
      <c r="E246" s="122" t="s">
        <v>32</v>
      </c>
      <c r="F246" s="123"/>
      <c r="G246" s="123"/>
      <c r="H246" s="123"/>
      <c r="I246" s="124"/>
    </row>
    <row r="247" spans="1:9" ht="18.75" x14ac:dyDescent="0.25">
      <c r="A247" s="115"/>
      <c r="B247" s="116"/>
      <c r="C247" s="120">
        <v>10101.01</v>
      </c>
      <c r="D247" s="121"/>
      <c r="E247" s="122" t="s">
        <v>31</v>
      </c>
      <c r="F247" s="123"/>
      <c r="G247" s="123"/>
      <c r="H247" s="123"/>
      <c r="I247" s="124"/>
    </row>
    <row r="248" spans="1:9" ht="18.75" x14ac:dyDescent="0.25">
      <c r="A248" s="4"/>
      <c r="B248" s="4"/>
      <c r="C248" s="3"/>
      <c r="D248" s="3"/>
      <c r="E248" s="66"/>
      <c r="F248" s="66"/>
      <c r="G248" s="66"/>
      <c r="H248" s="66"/>
      <c r="I248" s="66"/>
    </row>
    <row r="249" spans="1:9" ht="18.75" x14ac:dyDescent="0.25">
      <c r="A249" s="4"/>
      <c r="B249" s="4"/>
      <c r="C249" s="3"/>
      <c r="D249" s="3"/>
      <c r="E249" s="66"/>
      <c r="F249" s="66"/>
      <c r="G249" s="66"/>
      <c r="H249" s="66"/>
      <c r="I249" s="66"/>
    </row>
    <row r="250" spans="1:9" ht="18.75" x14ac:dyDescent="0.25">
      <c r="A250" s="88" t="s">
        <v>30</v>
      </c>
      <c r="B250" s="88"/>
      <c r="C250" s="88"/>
      <c r="D250" s="88"/>
      <c r="E250" s="88"/>
      <c r="F250" s="88"/>
      <c r="G250" s="88"/>
      <c r="H250" s="88"/>
      <c r="I250" s="88"/>
    </row>
    <row r="251" spans="1:9" ht="18.75" x14ac:dyDescent="0.25">
      <c r="A251" s="63"/>
      <c r="B251" s="19"/>
      <c r="C251" s="19"/>
      <c r="D251" s="19"/>
      <c r="E251" s="19"/>
      <c r="F251" s="19"/>
      <c r="G251" s="19"/>
      <c r="H251" s="19"/>
      <c r="I251" s="19"/>
    </row>
    <row r="252" spans="1:9" ht="18.75" customHeight="1" x14ac:dyDescent="0.25">
      <c r="A252" s="89" t="s">
        <v>29</v>
      </c>
      <c r="B252" s="89"/>
      <c r="C252" s="89"/>
      <c r="D252" s="72"/>
      <c r="E252" s="72"/>
      <c r="F252" s="72"/>
      <c r="G252" s="72"/>
      <c r="H252" s="72"/>
      <c r="I252" s="72"/>
    </row>
    <row r="253" spans="1:9" ht="18.75" customHeight="1" x14ac:dyDescent="0.25">
      <c r="A253" s="67"/>
      <c r="B253" s="67"/>
      <c r="C253" s="67"/>
      <c r="D253" s="67"/>
      <c r="E253" s="67"/>
      <c r="F253" s="67"/>
      <c r="G253" s="67"/>
      <c r="H253" s="67"/>
      <c r="I253" s="67"/>
    </row>
    <row r="254" spans="1:9" ht="18.75" customHeight="1" x14ac:dyDescent="0.25">
      <c r="A254" s="100" t="s">
        <v>14</v>
      </c>
      <c r="B254" s="100"/>
      <c r="C254" s="100" t="s">
        <v>13</v>
      </c>
      <c r="D254" s="100"/>
      <c r="E254" s="100"/>
      <c r="F254" s="100"/>
      <c r="G254" s="100"/>
      <c r="H254" s="100"/>
      <c r="I254" s="100"/>
    </row>
    <row r="255" spans="1:9" ht="18.75" customHeight="1" x14ac:dyDescent="0.25">
      <c r="A255" s="110" t="s">
        <v>12</v>
      </c>
      <c r="B255" s="110"/>
      <c r="C255" s="224">
        <v>183691</v>
      </c>
      <c r="D255" s="224"/>
      <c r="E255" s="224"/>
      <c r="F255" s="225" t="s">
        <v>7</v>
      </c>
      <c r="G255" s="225"/>
      <c r="H255" s="14" t="s">
        <v>28</v>
      </c>
      <c r="I255" s="18" t="s">
        <v>5</v>
      </c>
    </row>
    <row r="256" spans="1:9" ht="18.75" customHeight="1" x14ac:dyDescent="0.25">
      <c r="A256" s="110" t="s">
        <v>10</v>
      </c>
      <c r="B256" s="110"/>
      <c r="C256" s="101" t="s">
        <v>9</v>
      </c>
      <c r="D256" s="102"/>
      <c r="E256" s="103"/>
      <c r="F256" s="92" t="s">
        <v>7</v>
      </c>
      <c r="G256" s="93"/>
      <c r="H256" s="9" t="s">
        <v>9</v>
      </c>
      <c r="I256" s="17" t="s">
        <v>5</v>
      </c>
    </row>
    <row r="257" spans="1:9" ht="18.75" customHeight="1" x14ac:dyDescent="0.25">
      <c r="A257" s="104" t="s">
        <v>8</v>
      </c>
      <c r="B257" s="104"/>
      <c r="C257" s="105">
        <v>444225885</v>
      </c>
      <c r="D257" s="105"/>
      <c r="E257" s="105"/>
      <c r="F257" s="106" t="s">
        <v>7</v>
      </c>
      <c r="G257" s="106"/>
      <c r="H257" s="75" t="s">
        <v>20</v>
      </c>
      <c r="I257" s="16" t="s">
        <v>5</v>
      </c>
    </row>
    <row r="258" spans="1:9" ht="54" customHeight="1" x14ac:dyDescent="0.25">
      <c r="A258" s="111" t="s">
        <v>4</v>
      </c>
      <c r="B258" s="112"/>
      <c r="C258" s="108">
        <v>403180</v>
      </c>
      <c r="D258" s="108"/>
      <c r="E258" s="109" t="s">
        <v>27</v>
      </c>
      <c r="F258" s="109"/>
      <c r="G258" s="109"/>
      <c r="H258" s="109"/>
      <c r="I258" s="109"/>
    </row>
    <row r="259" spans="1:9" ht="18.75" x14ac:dyDescent="0.25">
      <c r="A259" s="113"/>
      <c r="B259" s="114"/>
      <c r="C259" s="108">
        <f>110000+35000</f>
        <v>145000</v>
      </c>
      <c r="D259" s="108"/>
      <c r="E259" s="109" t="s">
        <v>22</v>
      </c>
      <c r="F259" s="109"/>
      <c r="G259" s="109"/>
      <c r="H259" s="109"/>
      <c r="I259" s="109"/>
    </row>
    <row r="260" spans="1:9" ht="18.75" x14ac:dyDescent="0.25">
      <c r="A260" s="115"/>
      <c r="B260" s="116"/>
      <c r="C260" s="108">
        <v>-364488.75</v>
      </c>
      <c r="D260" s="108"/>
      <c r="E260" s="117" t="s">
        <v>26</v>
      </c>
      <c r="F260" s="118"/>
      <c r="G260" s="118"/>
      <c r="H260" s="118"/>
      <c r="I260" s="119"/>
    </row>
    <row r="261" spans="1:9" ht="18.75" x14ac:dyDescent="0.25">
      <c r="A261" s="4"/>
      <c r="B261" s="4"/>
      <c r="C261" s="3"/>
      <c r="D261" s="3"/>
      <c r="E261" s="66"/>
      <c r="F261" s="66"/>
      <c r="G261" s="66"/>
      <c r="H261" s="66"/>
      <c r="I261" s="66"/>
    </row>
    <row r="262" spans="1:9" ht="18.75" customHeight="1" x14ac:dyDescent="0.25">
      <c r="A262" s="89" t="s">
        <v>25</v>
      </c>
      <c r="B262" s="89"/>
      <c r="C262" s="89"/>
      <c r="D262" s="72"/>
      <c r="E262" s="72"/>
      <c r="F262" s="72"/>
      <c r="G262" s="72"/>
      <c r="H262" s="72"/>
      <c r="I262" s="72"/>
    </row>
    <row r="263" spans="1:9" ht="18.75" customHeight="1" x14ac:dyDescent="0.25">
      <c r="A263" s="67"/>
      <c r="B263" s="67"/>
      <c r="C263" s="67"/>
      <c r="D263" s="67"/>
      <c r="E263" s="67"/>
      <c r="F263" s="67"/>
      <c r="G263" s="67"/>
      <c r="H263" s="67"/>
      <c r="I263" s="67"/>
    </row>
    <row r="264" spans="1:9" ht="18.75" customHeight="1" x14ac:dyDescent="0.25">
      <c r="A264" s="100" t="s">
        <v>14</v>
      </c>
      <c r="B264" s="100"/>
      <c r="C264" s="100" t="s">
        <v>13</v>
      </c>
      <c r="D264" s="100"/>
      <c r="E264" s="100"/>
      <c r="F264" s="100"/>
      <c r="G264" s="100"/>
      <c r="H264" s="100"/>
      <c r="I264" s="100"/>
    </row>
    <row r="265" spans="1:9" ht="18.75" customHeight="1" x14ac:dyDescent="0.25">
      <c r="A265" s="110" t="s">
        <v>12</v>
      </c>
      <c r="B265" s="110"/>
      <c r="C265" s="224">
        <v>145000</v>
      </c>
      <c r="D265" s="224"/>
      <c r="E265" s="224"/>
      <c r="F265" s="225" t="s">
        <v>7</v>
      </c>
      <c r="G265" s="225"/>
      <c r="H265" s="14" t="s">
        <v>24</v>
      </c>
      <c r="I265" s="18" t="s">
        <v>5</v>
      </c>
    </row>
    <row r="266" spans="1:9" ht="18.75" customHeight="1" x14ac:dyDescent="0.25">
      <c r="A266" s="110" t="s">
        <v>10</v>
      </c>
      <c r="B266" s="110"/>
      <c r="C266" s="101" t="s">
        <v>9</v>
      </c>
      <c r="D266" s="102"/>
      <c r="E266" s="103"/>
      <c r="F266" s="92" t="s">
        <v>7</v>
      </c>
      <c r="G266" s="93"/>
      <c r="H266" s="9" t="s">
        <v>9</v>
      </c>
      <c r="I266" s="17" t="s">
        <v>5</v>
      </c>
    </row>
    <row r="267" spans="1:9" ht="18.75" x14ac:dyDescent="0.25">
      <c r="A267" s="104" t="s">
        <v>8</v>
      </c>
      <c r="B267" s="104"/>
      <c r="C267" s="105">
        <v>374140295</v>
      </c>
      <c r="D267" s="105"/>
      <c r="E267" s="105"/>
      <c r="F267" s="106" t="s">
        <v>7</v>
      </c>
      <c r="G267" s="106"/>
      <c r="H267" s="75" t="s">
        <v>23</v>
      </c>
      <c r="I267" s="16" t="s">
        <v>5</v>
      </c>
    </row>
    <row r="268" spans="1:9" ht="18.75" x14ac:dyDescent="0.25">
      <c r="A268" s="107" t="s">
        <v>4</v>
      </c>
      <c r="B268" s="107"/>
      <c r="C268" s="108">
        <f>110000+35000</f>
        <v>145000</v>
      </c>
      <c r="D268" s="108"/>
      <c r="E268" s="109" t="s">
        <v>22</v>
      </c>
      <c r="F268" s="109"/>
      <c r="G268" s="109"/>
      <c r="H268" s="109"/>
      <c r="I268" s="109"/>
    </row>
    <row r="269" spans="1:9" ht="18.75" x14ac:dyDescent="0.25">
      <c r="A269" s="6"/>
      <c r="B269" s="6"/>
      <c r="C269" s="3"/>
      <c r="D269" s="3"/>
      <c r="E269" s="5"/>
      <c r="F269" s="5"/>
      <c r="G269" s="5"/>
      <c r="H269" s="5"/>
      <c r="I269" s="5"/>
    </row>
    <row r="270" spans="1:9" ht="30.75" customHeight="1" x14ac:dyDescent="0.25">
      <c r="A270" s="88" t="s">
        <v>21</v>
      </c>
      <c r="B270" s="88"/>
      <c r="C270" s="88"/>
      <c r="D270" s="88"/>
      <c r="E270" s="88"/>
      <c r="F270" s="88"/>
      <c r="G270" s="88"/>
      <c r="H270" s="88"/>
      <c r="I270" s="88"/>
    </row>
    <row r="271" spans="1:9" ht="18.75" customHeight="1" x14ac:dyDescent="0.25">
      <c r="A271" s="72"/>
      <c r="B271" s="72"/>
      <c r="C271" s="72"/>
      <c r="D271" s="72"/>
      <c r="E271" s="72"/>
      <c r="F271" s="15"/>
      <c r="G271" s="15"/>
      <c r="H271" s="15"/>
      <c r="I271" s="15"/>
    </row>
    <row r="272" spans="1:9" ht="18.75" customHeight="1" x14ac:dyDescent="0.25">
      <c r="A272" s="89" t="s">
        <v>15</v>
      </c>
      <c r="B272" s="89"/>
      <c r="C272" s="89"/>
      <c r="D272" s="72"/>
      <c r="E272" s="72"/>
      <c r="F272" s="15"/>
      <c r="G272" s="15"/>
      <c r="H272" s="15"/>
      <c r="I272" s="15"/>
    </row>
    <row r="273" spans="1:9" ht="18.75" customHeight="1" x14ac:dyDescent="0.25">
      <c r="A273" s="90" t="s">
        <v>14</v>
      </c>
      <c r="B273" s="90"/>
      <c r="C273" s="90" t="s">
        <v>13</v>
      </c>
      <c r="D273" s="90"/>
      <c r="E273" s="90"/>
      <c r="F273" s="90"/>
      <c r="G273" s="90"/>
      <c r="H273" s="90"/>
      <c r="I273" s="90"/>
    </row>
    <row r="274" spans="1:9" ht="31.5" customHeight="1" x14ac:dyDescent="0.25">
      <c r="A274" s="91" t="s">
        <v>12</v>
      </c>
      <c r="B274" s="91"/>
      <c r="C274" s="224">
        <v>299969</v>
      </c>
      <c r="D274" s="224"/>
      <c r="E274" s="224"/>
      <c r="F274" s="225" t="s">
        <v>7</v>
      </c>
      <c r="G274" s="225"/>
      <c r="H274" s="14" t="s">
        <v>20</v>
      </c>
      <c r="I274" s="13" t="s">
        <v>5</v>
      </c>
    </row>
    <row r="275" spans="1:9" ht="93.75" customHeight="1" x14ac:dyDescent="0.25">
      <c r="A275" s="91" t="s">
        <v>10</v>
      </c>
      <c r="B275" s="91"/>
      <c r="C275" s="101" t="s">
        <v>9</v>
      </c>
      <c r="D275" s="102"/>
      <c r="E275" s="103"/>
      <c r="F275" s="92" t="s">
        <v>7</v>
      </c>
      <c r="G275" s="93"/>
      <c r="H275" s="9" t="s">
        <v>9</v>
      </c>
      <c r="I275" s="13" t="s">
        <v>5</v>
      </c>
    </row>
    <row r="276" spans="1:9" ht="103.5" customHeight="1" x14ac:dyDescent="0.25">
      <c r="A276" s="94" t="s">
        <v>8</v>
      </c>
      <c r="B276" s="94"/>
      <c r="C276" s="208">
        <v>16549564</v>
      </c>
      <c r="D276" s="208"/>
      <c r="E276" s="208"/>
      <c r="F276" s="95" t="s">
        <v>7</v>
      </c>
      <c r="G276" s="95"/>
      <c r="H276" s="76" t="s">
        <v>19</v>
      </c>
      <c r="I276" s="12" t="s">
        <v>5</v>
      </c>
    </row>
    <row r="277" spans="1:9" ht="18.75" x14ac:dyDescent="0.25">
      <c r="A277" s="96" t="s">
        <v>4</v>
      </c>
      <c r="B277" s="97"/>
      <c r="C277" s="81">
        <v>296696.71999999997</v>
      </c>
      <c r="D277" s="82"/>
      <c r="E277" s="83"/>
      <c r="F277" s="84" t="s">
        <v>18</v>
      </c>
      <c r="G277" s="85"/>
      <c r="H277" s="85"/>
      <c r="I277" s="86"/>
    </row>
    <row r="278" spans="1:9" ht="36" customHeight="1" x14ac:dyDescent="0.25">
      <c r="A278" s="98"/>
      <c r="B278" s="99"/>
      <c r="C278" s="81">
        <v>2999.69</v>
      </c>
      <c r="D278" s="82"/>
      <c r="E278" s="83"/>
      <c r="F278" s="84" t="s">
        <v>17</v>
      </c>
      <c r="G278" s="85"/>
      <c r="H278" s="85"/>
      <c r="I278" s="86"/>
    </row>
    <row r="279" spans="1:9" ht="18.75" x14ac:dyDescent="0.25">
      <c r="A279" s="6"/>
      <c r="B279" s="6"/>
      <c r="C279" s="3"/>
      <c r="D279" s="3"/>
      <c r="E279" s="5"/>
      <c r="F279" s="5"/>
      <c r="G279" s="5"/>
      <c r="H279" s="5"/>
      <c r="I279" s="5"/>
    </row>
    <row r="280" spans="1:9" ht="18.75" x14ac:dyDescent="0.25">
      <c r="A280" s="88" t="s">
        <v>16</v>
      </c>
      <c r="B280" s="88"/>
      <c r="C280" s="88"/>
      <c r="D280" s="88"/>
      <c r="E280" s="88"/>
      <c r="F280" s="88"/>
      <c r="G280" s="88"/>
      <c r="H280" s="88"/>
      <c r="I280" s="88"/>
    </row>
    <row r="281" spans="1:9" ht="18.75" customHeight="1" x14ac:dyDescent="0.25">
      <c r="A281" s="63"/>
    </row>
    <row r="282" spans="1:9" ht="18.75" customHeight="1" x14ac:dyDescent="0.25">
      <c r="A282" s="89" t="s">
        <v>15</v>
      </c>
      <c r="B282" s="89"/>
      <c r="C282" s="89"/>
      <c r="D282" s="72"/>
      <c r="E282" s="72"/>
      <c r="F282" s="72"/>
      <c r="G282" s="72"/>
      <c r="H282" s="72"/>
      <c r="I282" s="72"/>
    </row>
    <row r="283" spans="1:9" ht="18.75" customHeight="1" x14ac:dyDescent="0.25">
      <c r="A283" s="90" t="s">
        <v>14</v>
      </c>
      <c r="B283" s="90"/>
      <c r="C283" s="90" t="s">
        <v>13</v>
      </c>
      <c r="D283" s="90"/>
      <c r="E283" s="90"/>
      <c r="F283" s="90"/>
      <c r="G283" s="90"/>
      <c r="H283" s="90"/>
      <c r="I283" s="90"/>
    </row>
    <row r="284" spans="1:9" ht="18.75" customHeight="1" x14ac:dyDescent="0.25">
      <c r="A284" s="91" t="s">
        <v>12</v>
      </c>
      <c r="B284" s="91"/>
      <c r="C284" s="195">
        <v>6060606</v>
      </c>
      <c r="D284" s="195"/>
      <c r="E284" s="195"/>
      <c r="F284" s="196" t="s">
        <v>7</v>
      </c>
      <c r="G284" s="196"/>
      <c r="H284" s="11" t="s">
        <v>11</v>
      </c>
      <c r="I284" s="10" t="s">
        <v>5</v>
      </c>
    </row>
    <row r="285" spans="1:9" ht="62.25" customHeight="1" x14ac:dyDescent="0.25">
      <c r="A285" s="91" t="s">
        <v>10</v>
      </c>
      <c r="B285" s="91"/>
      <c r="C285" s="101" t="s">
        <v>9</v>
      </c>
      <c r="D285" s="102"/>
      <c r="E285" s="103"/>
      <c r="F285" s="92" t="s">
        <v>7</v>
      </c>
      <c r="G285" s="93"/>
      <c r="H285" s="9" t="s">
        <v>9</v>
      </c>
      <c r="I285" s="8" t="s">
        <v>5</v>
      </c>
    </row>
    <row r="286" spans="1:9" ht="61.5" customHeight="1" x14ac:dyDescent="0.25">
      <c r="A286" s="94" t="s">
        <v>8</v>
      </c>
      <c r="B286" s="94"/>
      <c r="C286" s="229">
        <v>39044326</v>
      </c>
      <c r="D286" s="229"/>
      <c r="E286" s="229"/>
      <c r="F286" s="143" t="s">
        <v>7</v>
      </c>
      <c r="G286" s="143"/>
      <c r="H286" s="70" t="s">
        <v>6</v>
      </c>
      <c r="I286" s="7" t="s">
        <v>5</v>
      </c>
    </row>
    <row r="287" spans="1:9" ht="18.75" x14ac:dyDescent="0.25">
      <c r="A287" s="77" t="s">
        <v>4</v>
      </c>
      <c r="B287" s="78"/>
      <c r="C287" s="81">
        <v>6000000</v>
      </c>
      <c r="D287" s="82"/>
      <c r="E287" s="83"/>
      <c r="F287" s="84" t="s">
        <v>3</v>
      </c>
      <c r="G287" s="85"/>
      <c r="H287" s="85"/>
      <c r="I287" s="86"/>
    </row>
    <row r="288" spans="1:9" ht="18.75" x14ac:dyDescent="0.25">
      <c r="A288" s="79"/>
      <c r="B288" s="80"/>
      <c r="C288" s="81">
        <v>60606.6</v>
      </c>
      <c r="D288" s="82"/>
      <c r="E288" s="83"/>
      <c r="F288" s="84" t="s">
        <v>2</v>
      </c>
      <c r="G288" s="85"/>
      <c r="H288" s="85"/>
      <c r="I288" s="86"/>
    </row>
    <row r="289" spans="1:9" ht="18.75" x14ac:dyDescent="0.25">
      <c r="A289" s="6"/>
      <c r="B289" s="6"/>
      <c r="C289" s="3"/>
      <c r="D289" s="3"/>
      <c r="E289" s="5"/>
      <c r="F289" s="5"/>
      <c r="G289" s="5"/>
      <c r="H289" s="5"/>
      <c r="I289" s="5"/>
    </row>
    <row r="290" spans="1:9" ht="18.75" x14ac:dyDescent="0.25">
      <c r="A290" s="4"/>
      <c r="B290" s="4"/>
      <c r="C290" s="3"/>
      <c r="D290" s="3"/>
      <c r="E290" s="66"/>
      <c r="F290" s="66"/>
      <c r="G290" s="66"/>
      <c r="H290" s="66"/>
      <c r="I290" s="66"/>
    </row>
    <row r="291" spans="1:9" ht="18.75" x14ac:dyDescent="0.25">
      <c r="A291" s="87" t="s">
        <v>1</v>
      </c>
      <c r="B291" s="87"/>
      <c r="C291" s="87"/>
      <c r="D291" s="87"/>
      <c r="E291" s="87"/>
      <c r="F291" s="87"/>
      <c r="G291" s="87"/>
      <c r="H291" s="87"/>
      <c r="I291" s="87"/>
    </row>
    <row r="292" spans="1:9" ht="18.75" x14ac:dyDescent="0.25">
      <c r="A292" s="87" t="s">
        <v>0</v>
      </c>
      <c r="B292" s="87"/>
      <c r="C292" s="87"/>
      <c r="D292" s="87"/>
      <c r="E292" s="87"/>
      <c r="F292" s="87"/>
      <c r="G292" s="87"/>
      <c r="H292" s="87"/>
      <c r="I292" s="87"/>
    </row>
    <row r="294" spans="1:9" ht="18.75" x14ac:dyDescent="0.25">
      <c r="A294" s="63"/>
      <c r="C294" s="2"/>
      <c r="D294" s="2"/>
      <c r="E294" s="2"/>
      <c r="F294" s="1"/>
      <c r="G294" s="1"/>
      <c r="H294" s="1"/>
      <c r="I294" s="1"/>
    </row>
  </sheetData>
  <mergeCells count="425">
    <mergeCell ref="A273:B273"/>
    <mergeCell ref="C286:E286"/>
    <mergeCell ref="A283:B283"/>
    <mergeCell ref="A284:B284"/>
    <mergeCell ref="C284:E284"/>
    <mergeCell ref="F284:G284"/>
    <mergeCell ref="C285:E285"/>
    <mergeCell ref="A280:I280"/>
    <mergeCell ref="A282:C282"/>
    <mergeCell ref="C283:I283"/>
    <mergeCell ref="A285:B285"/>
    <mergeCell ref="F285:G285"/>
    <mergeCell ref="A286:B286"/>
    <mergeCell ref="F286:G286"/>
    <mergeCell ref="A255:B255"/>
    <mergeCell ref="C255:E255"/>
    <mergeCell ref="F255:G255"/>
    <mergeCell ref="A254:B254"/>
    <mergeCell ref="A250:I250"/>
    <mergeCell ref="A252:C252"/>
    <mergeCell ref="C254:I254"/>
    <mergeCell ref="C244:D244"/>
    <mergeCell ref="E244:I244"/>
    <mergeCell ref="C245:D245"/>
    <mergeCell ref="E245:I245"/>
    <mergeCell ref="F216:I216"/>
    <mergeCell ref="C217:E217"/>
    <mergeCell ref="C209:E209"/>
    <mergeCell ref="F209:I209"/>
    <mergeCell ref="C210:E210"/>
    <mergeCell ref="F210:I210"/>
    <mergeCell ref="A237:B237"/>
    <mergeCell ref="C237:E237"/>
    <mergeCell ref="F237:G237"/>
    <mergeCell ref="A227:B227"/>
    <mergeCell ref="C227:E227"/>
    <mergeCell ref="F227:G227"/>
    <mergeCell ref="A228:B228"/>
    <mergeCell ref="C228:E228"/>
    <mergeCell ref="A236:B236"/>
    <mergeCell ref="A229:B230"/>
    <mergeCell ref="C229:E229"/>
    <mergeCell ref="F229:I229"/>
    <mergeCell ref="C230:E230"/>
    <mergeCell ref="F230:I230"/>
    <mergeCell ref="A232:I232"/>
    <mergeCell ref="A234:C234"/>
    <mergeCell ref="A179:B179"/>
    <mergeCell ref="C179:E179"/>
    <mergeCell ref="F179:G179"/>
    <mergeCell ref="C180:E180"/>
    <mergeCell ref="A180:B180"/>
    <mergeCell ref="C178:E178"/>
    <mergeCell ref="A178:B178"/>
    <mergeCell ref="F180:G180"/>
    <mergeCell ref="C211:E211"/>
    <mergeCell ref="F211:I211"/>
    <mergeCell ref="C203:E203"/>
    <mergeCell ref="C204:E204"/>
    <mergeCell ref="F204:I204"/>
    <mergeCell ref="C205:E205"/>
    <mergeCell ref="F205:I205"/>
    <mergeCell ref="C206:E206"/>
    <mergeCell ref="F206:I206"/>
    <mergeCell ref="C207:E207"/>
    <mergeCell ref="F207:I207"/>
    <mergeCell ref="C208:E208"/>
    <mergeCell ref="F208:I208"/>
    <mergeCell ref="A136:B136"/>
    <mergeCell ref="C136:E136"/>
    <mergeCell ref="F136:G136"/>
    <mergeCell ref="C154:I154"/>
    <mergeCell ref="A155:B155"/>
    <mergeCell ref="C155:E155"/>
    <mergeCell ref="F155:G155"/>
    <mergeCell ref="A147:B147"/>
    <mergeCell ref="C147:E147"/>
    <mergeCell ref="F147:G147"/>
    <mergeCell ref="C149:E149"/>
    <mergeCell ref="F149:I149"/>
    <mergeCell ref="C148:E148"/>
    <mergeCell ref="A137:B137"/>
    <mergeCell ref="C137:E137"/>
    <mergeCell ref="F137:I137"/>
    <mergeCell ref="A151:I151"/>
    <mergeCell ref="A152:I152"/>
    <mergeCell ref="A153:I153"/>
    <mergeCell ref="A154:B154"/>
    <mergeCell ref="F148:I148"/>
    <mergeCell ref="A144:B144"/>
    <mergeCell ref="C144:I144"/>
    <mergeCell ref="A145:B145"/>
    <mergeCell ref="A129:I129"/>
    <mergeCell ref="A131:I131"/>
    <mergeCell ref="A132:I132"/>
    <mergeCell ref="A133:B133"/>
    <mergeCell ref="C133:I133"/>
    <mergeCell ref="F134:G134"/>
    <mergeCell ref="A134:B134"/>
    <mergeCell ref="C134:E134"/>
    <mergeCell ref="A135:B135"/>
    <mergeCell ref="C135:E135"/>
    <mergeCell ref="F135:G135"/>
    <mergeCell ref="A89:D89"/>
    <mergeCell ref="A90:D90"/>
    <mergeCell ref="A91:D91"/>
    <mergeCell ref="A93:D93"/>
    <mergeCell ref="A94:D94"/>
    <mergeCell ref="C113:E113"/>
    <mergeCell ref="F113:I113"/>
    <mergeCell ref="A125:B125"/>
    <mergeCell ref="C125:E125"/>
    <mergeCell ref="F125:G125"/>
    <mergeCell ref="A108:B116"/>
    <mergeCell ref="C109:E109"/>
    <mergeCell ref="F109:I109"/>
    <mergeCell ref="C110:E110"/>
    <mergeCell ref="F123:G123"/>
    <mergeCell ref="A124:B124"/>
    <mergeCell ref="C124:E124"/>
    <mergeCell ref="F124:G124"/>
    <mergeCell ref="A4:I4"/>
    <mergeCell ref="A5:I5"/>
    <mergeCell ref="A6:I6"/>
    <mergeCell ref="A15:B16"/>
    <mergeCell ref="D15:D16"/>
    <mergeCell ref="A201:B201"/>
    <mergeCell ref="C201:E201"/>
    <mergeCell ref="A38:D38"/>
    <mergeCell ref="A39:D39"/>
    <mergeCell ref="A40:D40"/>
    <mergeCell ref="A30:D30"/>
    <mergeCell ref="A31:D31"/>
    <mergeCell ref="A32:D32"/>
    <mergeCell ref="A33:D33"/>
    <mergeCell ref="A34:D34"/>
    <mergeCell ref="A21:D21"/>
    <mergeCell ref="A22:D22"/>
    <mergeCell ref="A23:D23"/>
    <mergeCell ref="A35:D35"/>
    <mergeCell ref="A36:D36"/>
    <mergeCell ref="A37:D37"/>
    <mergeCell ref="A95:D95"/>
    <mergeCell ref="A96:D96"/>
    <mergeCell ref="A97:D97"/>
    <mergeCell ref="A198:I198"/>
    <mergeCell ref="C200:I200"/>
    <mergeCell ref="F201:G201"/>
    <mergeCell ref="A202:B202"/>
    <mergeCell ref="C202:E202"/>
    <mergeCell ref="F202:G202"/>
    <mergeCell ref="A196:I196"/>
    <mergeCell ref="A197:I197"/>
    <mergeCell ref="A200:B200"/>
    <mergeCell ref="A156:B156"/>
    <mergeCell ref="C156:E156"/>
    <mergeCell ref="F156:G156"/>
    <mergeCell ref="A157:B157"/>
    <mergeCell ref="C157:E157"/>
    <mergeCell ref="F157:G157"/>
    <mergeCell ref="A184:I184"/>
    <mergeCell ref="A185:I185"/>
    <mergeCell ref="A164:I164"/>
    <mergeCell ref="A165:I165"/>
    <mergeCell ref="C170:E170"/>
    <mergeCell ref="F169:G169"/>
    <mergeCell ref="A167:B167"/>
    <mergeCell ref="C171:E171"/>
    <mergeCell ref="F171:I171"/>
    <mergeCell ref="A168:B168"/>
    <mergeCell ref="C168:E168"/>
    <mergeCell ref="F168:G168"/>
    <mergeCell ref="A169:B169"/>
    <mergeCell ref="C169:E169"/>
    <mergeCell ref="A174:I174"/>
    <mergeCell ref="A175:I175"/>
    <mergeCell ref="A177:B177"/>
    <mergeCell ref="F178:G178"/>
    <mergeCell ref="C158:E158"/>
    <mergeCell ref="F158:I158"/>
    <mergeCell ref="C159:E159"/>
    <mergeCell ref="F159:I159"/>
    <mergeCell ref="C160:E160"/>
    <mergeCell ref="F160:I160"/>
    <mergeCell ref="C161:E161"/>
    <mergeCell ref="F161:I161"/>
    <mergeCell ref="A158:B162"/>
    <mergeCell ref="C162:E162"/>
    <mergeCell ref="F162:I162"/>
    <mergeCell ref="C145:E145"/>
    <mergeCell ref="F145:G145"/>
    <mergeCell ref="A146:B146"/>
    <mergeCell ref="C146:E146"/>
    <mergeCell ref="F146:G146"/>
    <mergeCell ref="A148:B149"/>
    <mergeCell ref="C107:E107"/>
    <mergeCell ref="F107:G107"/>
    <mergeCell ref="A141:I141"/>
    <mergeCell ref="A142:I142"/>
    <mergeCell ref="A118:I118"/>
    <mergeCell ref="A120:I120"/>
    <mergeCell ref="A121:I121"/>
    <mergeCell ref="A122:B122"/>
    <mergeCell ref="A140:I140"/>
    <mergeCell ref="C126:E126"/>
    <mergeCell ref="F126:I126"/>
    <mergeCell ref="C108:E108"/>
    <mergeCell ref="F108:I108"/>
    <mergeCell ref="C127:E127"/>
    <mergeCell ref="F127:I127"/>
    <mergeCell ref="C122:I122"/>
    <mergeCell ref="A123:B123"/>
    <mergeCell ref="C123:E123"/>
    <mergeCell ref="A126:B127"/>
    <mergeCell ref="F112:I112"/>
    <mergeCell ref="A1:I1"/>
    <mergeCell ref="A3:I3"/>
    <mergeCell ref="A8:I8"/>
    <mergeCell ref="A10:I10"/>
    <mergeCell ref="A12:D12"/>
    <mergeCell ref="E12:F12"/>
    <mergeCell ref="A54:D54"/>
    <mergeCell ref="A55:D55"/>
    <mergeCell ref="A72:D72"/>
    <mergeCell ref="A62:D62"/>
    <mergeCell ref="A63:D63"/>
    <mergeCell ref="A64:E64"/>
    <mergeCell ref="A68:D68"/>
    <mergeCell ref="A69:D69"/>
    <mergeCell ref="A70:D70"/>
    <mergeCell ref="A71:D71"/>
    <mergeCell ref="A24:D24"/>
    <mergeCell ref="A25:D25"/>
    <mergeCell ref="A26:D26"/>
    <mergeCell ref="A27:D27"/>
    <mergeCell ref="A41:D41"/>
    <mergeCell ref="A42:D42"/>
    <mergeCell ref="A58:D58"/>
    <mergeCell ref="A59:D59"/>
    <mergeCell ref="A102:I102"/>
    <mergeCell ref="A103:I103"/>
    <mergeCell ref="A56:D56"/>
    <mergeCell ref="A46:I46"/>
    <mergeCell ref="A47:I47"/>
    <mergeCell ref="A48:I48"/>
    <mergeCell ref="A51:D51"/>
    <mergeCell ref="A52:D52"/>
    <mergeCell ref="A53:D53"/>
    <mergeCell ref="A73:D73"/>
    <mergeCell ref="A74:D74"/>
    <mergeCell ref="A75:D75"/>
    <mergeCell ref="A76:D76"/>
    <mergeCell ref="A77:D77"/>
    <mergeCell ref="A78:D78"/>
    <mergeCell ref="A79:D79"/>
    <mergeCell ref="A80:D80"/>
    <mergeCell ref="A81:E81"/>
    <mergeCell ref="A85:D85"/>
    <mergeCell ref="A86:D86"/>
    <mergeCell ref="A98:E98"/>
    <mergeCell ref="A87:D87"/>
    <mergeCell ref="G15:G16"/>
    <mergeCell ref="H15:I16"/>
    <mergeCell ref="A13:D13"/>
    <mergeCell ref="E13:F13"/>
    <mergeCell ref="A14:D14"/>
    <mergeCell ref="E14:F14"/>
    <mergeCell ref="E15:F16"/>
    <mergeCell ref="A57:D57"/>
    <mergeCell ref="A28:D28"/>
    <mergeCell ref="A29:D29"/>
    <mergeCell ref="A17:I17"/>
    <mergeCell ref="A18:I18"/>
    <mergeCell ref="A20:B20"/>
    <mergeCell ref="A43:D43"/>
    <mergeCell ref="A44:D44"/>
    <mergeCell ref="A104:B104"/>
    <mergeCell ref="C104:I104"/>
    <mergeCell ref="A105:B105"/>
    <mergeCell ref="C105:E105"/>
    <mergeCell ref="F105:G105"/>
    <mergeCell ref="A60:D60"/>
    <mergeCell ref="A61:D61"/>
    <mergeCell ref="F116:I116"/>
    <mergeCell ref="C112:E112"/>
    <mergeCell ref="C116:E116"/>
    <mergeCell ref="F110:I110"/>
    <mergeCell ref="C111:E111"/>
    <mergeCell ref="F111:I111"/>
    <mergeCell ref="C114:E114"/>
    <mergeCell ref="F114:I114"/>
    <mergeCell ref="C115:E115"/>
    <mergeCell ref="F115:I115"/>
    <mergeCell ref="A106:B106"/>
    <mergeCell ref="C106:E106"/>
    <mergeCell ref="F106:G106"/>
    <mergeCell ref="A107:B107"/>
    <mergeCell ref="A100:I100"/>
    <mergeCell ref="A92:D92"/>
    <mergeCell ref="A88:D88"/>
    <mergeCell ref="A166:I166"/>
    <mergeCell ref="C167:I167"/>
    <mergeCell ref="A170:B170"/>
    <mergeCell ref="F170:G170"/>
    <mergeCell ref="A171:B172"/>
    <mergeCell ref="C172:E172"/>
    <mergeCell ref="F172:I172"/>
    <mergeCell ref="A176:I176"/>
    <mergeCell ref="C177:I177"/>
    <mergeCell ref="A181:B181"/>
    <mergeCell ref="C181:E181"/>
    <mergeCell ref="F181:I181"/>
    <mergeCell ref="A186:I186"/>
    <mergeCell ref="C188:I188"/>
    <mergeCell ref="A191:B191"/>
    <mergeCell ref="F191:G191"/>
    <mergeCell ref="A192:B193"/>
    <mergeCell ref="C193:E193"/>
    <mergeCell ref="F193:I193"/>
    <mergeCell ref="A188:B188"/>
    <mergeCell ref="A189:B189"/>
    <mergeCell ref="C189:E189"/>
    <mergeCell ref="F189:G189"/>
    <mergeCell ref="A190:B190"/>
    <mergeCell ref="C190:E190"/>
    <mergeCell ref="F190:G190"/>
    <mergeCell ref="C192:E192"/>
    <mergeCell ref="F192:I192"/>
    <mergeCell ref="C191:E191"/>
    <mergeCell ref="A203:B203"/>
    <mergeCell ref="F203:G203"/>
    <mergeCell ref="A204:B218"/>
    <mergeCell ref="C218:E218"/>
    <mergeCell ref="F218:I218"/>
    <mergeCell ref="A220:I220"/>
    <mergeCell ref="A223:I223"/>
    <mergeCell ref="C225:I225"/>
    <mergeCell ref="F228:G228"/>
    <mergeCell ref="F217:I217"/>
    <mergeCell ref="C212:E212"/>
    <mergeCell ref="F212:I212"/>
    <mergeCell ref="C213:E213"/>
    <mergeCell ref="F213:I213"/>
    <mergeCell ref="C214:E214"/>
    <mergeCell ref="F214:I214"/>
    <mergeCell ref="A225:B225"/>
    <mergeCell ref="A226:B226"/>
    <mergeCell ref="C226:E226"/>
    <mergeCell ref="F226:G226"/>
    <mergeCell ref="A222:I222"/>
    <mergeCell ref="C215:E215"/>
    <mergeCell ref="F215:I215"/>
    <mergeCell ref="C216:E216"/>
    <mergeCell ref="C236:I236"/>
    <mergeCell ref="A238:B238"/>
    <mergeCell ref="C238:E238"/>
    <mergeCell ref="F238:G238"/>
    <mergeCell ref="A239:B239"/>
    <mergeCell ref="C239:E239"/>
    <mergeCell ref="F239:G239"/>
    <mergeCell ref="A240:B247"/>
    <mergeCell ref="C246:D246"/>
    <mergeCell ref="E246:I246"/>
    <mergeCell ref="C247:D247"/>
    <mergeCell ref="E247:I247"/>
    <mergeCell ref="C240:D240"/>
    <mergeCell ref="E240:I240"/>
    <mergeCell ref="C241:D241"/>
    <mergeCell ref="E241:I241"/>
    <mergeCell ref="C242:D242"/>
    <mergeCell ref="E242:I242"/>
    <mergeCell ref="C243:D243"/>
    <mergeCell ref="E243:I243"/>
    <mergeCell ref="A256:B256"/>
    <mergeCell ref="C256:E256"/>
    <mergeCell ref="F256:G256"/>
    <mergeCell ref="A257:B257"/>
    <mergeCell ref="C257:E257"/>
    <mergeCell ref="F257:G257"/>
    <mergeCell ref="A258:B260"/>
    <mergeCell ref="C259:D259"/>
    <mergeCell ref="E259:I259"/>
    <mergeCell ref="C260:D260"/>
    <mergeCell ref="E260:I260"/>
    <mergeCell ref="C258:D258"/>
    <mergeCell ref="E258:I258"/>
    <mergeCell ref="A262:C262"/>
    <mergeCell ref="C264:I264"/>
    <mergeCell ref="C266:E266"/>
    <mergeCell ref="F266:G266"/>
    <mergeCell ref="A267:B267"/>
    <mergeCell ref="C267:E267"/>
    <mergeCell ref="F267:G267"/>
    <mergeCell ref="A268:B268"/>
    <mergeCell ref="C268:D268"/>
    <mergeCell ref="E268:I268"/>
    <mergeCell ref="A266:B266"/>
    <mergeCell ref="A264:B264"/>
    <mergeCell ref="A265:B265"/>
    <mergeCell ref="C265:E265"/>
    <mergeCell ref="F265:G265"/>
    <mergeCell ref="A287:B288"/>
    <mergeCell ref="C287:E287"/>
    <mergeCell ref="F287:I287"/>
    <mergeCell ref="C288:E288"/>
    <mergeCell ref="F288:I288"/>
    <mergeCell ref="A291:I291"/>
    <mergeCell ref="A292:I292"/>
    <mergeCell ref="A270:I270"/>
    <mergeCell ref="A272:C272"/>
    <mergeCell ref="C273:I273"/>
    <mergeCell ref="A275:B275"/>
    <mergeCell ref="F275:G275"/>
    <mergeCell ref="A276:B276"/>
    <mergeCell ref="F276:G276"/>
    <mergeCell ref="A277:B278"/>
    <mergeCell ref="C277:E277"/>
    <mergeCell ref="F277:I277"/>
    <mergeCell ref="C278:E278"/>
    <mergeCell ref="F278:I278"/>
    <mergeCell ref="C274:E274"/>
    <mergeCell ref="F274:G274"/>
    <mergeCell ref="C275:E275"/>
    <mergeCell ref="C276:E276"/>
    <mergeCell ref="A274:B274"/>
  </mergeCells>
  <pageMargins left="0.70866141732283472" right="0.31496062992125984" top="0.19685039370078741" bottom="0.19685039370078741" header="0.31496062992125984" footer="0.31496062992125984"/>
  <pageSetup paperSize="9" scale="65" orientation="portrait" horizontalDpi="4294967295" verticalDpi="4294967295" r:id="rId1"/>
  <rowBreaks count="2" manualBreakCount="2">
    <brk id="45" max="8" man="1"/>
    <brk id="1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Совет проект</vt:lpstr>
      <vt:lpstr>'Совет проект'!OLE_LINK2</vt:lpstr>
      <vt:lpstr>'Совет проект'!OLE_LINK3</vt:lpstr>
      <vt:lpstr>'Совет проект'!OLE_LINK6</vt:lpstr>
      <vt:lpstr>'Совет проект'!Область_печати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Fin#Nach#1</dc:creator>
  <cp:lastModifiedBy>Fin#Nach#1</cp:lastModifiedBy>
  <dcterms:created xsi:type="dcterms:W3CDTF">2024-05-15T06:42:28Z</dcterms:created>
  <dcterms:modified xsi:type="dcterms:W3CDTF">2024-05-27T07:07:11Z</dcterms:modified>
</cp:coreProperties>
</file>