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80" windowHeight="1170" activeTab="0"/>
  </bookViews>
  <sheets>
    <sheet name="Сведения 2022" sheetId="1" r:id="rId1"/>
  </sheets>
  <definedNames>
    <definedName name="_xlnm.Print_Titles" localSheetId="0">'Сведения 2022'!$3:$4</definedName>
  </definedNames>
  <calcPr fullCalcOnLoad="1"/>
</workbook>
</file>

<file path=xl/sharedStrings.xml><?xml version="1.0" encoding="utf-8"?>
<sst xmlns="http://schemas.openxmlformats.org/spreadsheetml/2006/main" count="247" uniqueCount="178">
  <si>
    <t>Наименование показателя</t>
  </si>
  <si>
    <t xml:space="preserve">    НАЦИОНАЛЬНАЯ БЕЗОПАСНОСТЬ И ПРАВООХРАНИТЕЛЬНАЯ ДЕЯТЕЛЬНОСТЬ</t>
  </si>
  <si>
    <t xml:space="preserve">    НАЦИОНАЛЬНАЯ ЭКОНОМИКА</t>
  </si>
  <si>
    <t xml:space="preserve">    ЖИЛИЩНО-КОММУНАЛЬНОЕ ХОЗЯЙСТВО</t>
  </si>
  <si>
    <t xml:space="preserve">    ОХРАНА ОКРУЖАЮЩЕЙ СРЕДЫ</t>
  </si>
  <si>
    <t xml:space="preserve">    ОБРАЗОВАНИЕ</t>
  </si>
  <si>
    <t xml:space="preserve">    КУЛЬТУРА, КИНЕМАТОГРАФИЯ</t>
  </si>
  <si>
    <t xml:space="preserve">    СОЦИАЛЬНАЯ ПОЛИТИКА</t>
  </si>
  <si>
    <t xml:space="preserve">    Средства массовой информации</t>
  </si>
  <si>
    <t>ВСЕГО РАСХОДОВ:</t>
  </si>
  <si>
    <t>Разел</t>
  </si>
  <si>
    <t>Подраздел</t>
  </si>
  <si>
    <t>01</t>
  </si>
  <si>
    <t>02</t>
  </si>
  <si>
    <t>03</t>
  </si>
  <si>
    <t>04</t>
  </si>
  <si>
    <t>05</t>
  </si>
  <si>
    <t>06</t>
  </si>
  <si>
    <t>07</t>
  </si>
  <si>
    <t>11</t>
  </si>
  <si>
    <t>13</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</si>
  <si>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</si>
  <si>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</si>
  <si>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</si>
  <si>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Резервный фонды</t>
  </si>
  <si>
    <t>Другие общегосударственные вопросы</t>
  </si>
  <si>
    <t>Рублей</t>
  </si>
  <si>
    <t>Уточненный план</t>
  </si>
  <si>
    <t>Сумма</t>
  </si>
  <si>
    <t>Отклонение исполнения от первоначально утвержденных бюджетных ассигнований</t>
  </si>
  <si>
    <t>%</t>
  </si>
  <si>
    <t>Пояснения (тыс. рублей)</t>
  </si>
  <si>
    <t>Защита населения и территории от последствий чрезвычайных ситуаций природного и техногенного характера, гражданская оборона</t>
  </si>
  <si>
    <t>Органы юстиции</t>
  </si>
  <si>
    <t>Другие вопросы в области национальной безопасности и правоохранительной деятельности</t>
  </si>
  <si>
    <t>Сельское хозяйство и рыболовство</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</si>
  <si>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</si>
  <si>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</si>
  <si>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</si>
  <si>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</si>
  <si>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</si>
  <si>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</si>
  <si>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</si>
  <si>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Дошкольное образование</t>
  </si>
  <si>
    <t>Общее образование</t>
  </si>
  <si>
    <t>Молодежная политика</t>
  </si>
  <si>
    <t>Другие вопросы в области образования</t>
  </si>
  <si>
    <t>Культура</t>
  </si>
  <si>
    <t>Пенсионное обеспечение</t>
  </si>
  <si>
    <t>Социальное обеспечение населения</t>
  </si>
  <si>
    <t>Охрана семьи и детства</t>
  </si>
  <si>
    <t xml:space="preserve">Физическая культура
</t>
  </si>
  <si>
    <t>Периодическая печать и издательства</t>
  </si>
  <si>
    <t xml:space="preserve">     ОБЩЕГОСУДАРСТВЕННЫЕ ВОПРОСЫ</t>
  </si>
  <si>
    <t>09</t>
  </si>
  <si>
    <t>14</t>
  </si>
  <si>
    <t>08</t>
  </si>
  <si>
    <t>10</t>
  </si>
  <si>
    <t>12</t>
  </si>
  <si>
    <t>Дополнительное образование детей</t>
  </si>
  <si>
    <t xml:space="preserve"> </t>
  </si>
  <si>
    <t>Судебная система</t>
  </si>
  <si>
    <t>НАЦИОНАЛЬНАЯ ОБОРОНА</t>
  </si>
  <si>
    <t>Мобилизационная и вневойсковая подготовка</t>
  </si>
  <si>
    <t xml:space="preserve"> Другие вопросы в области охраны окружающей среды</t>
  </si>
  <si>
    <t>Массовый спорт</t>
  </si>
  <si>
    <t>ФИЗИЧЕСКАЯ КУЛЬТУРА И СПОРТ</t>
  </si>
  <si>
    <t>Отклонение уточненного плана от первоначально утвержденных бюджетных ассигнований</t>
  </si>
  <si>
    <t>Расходы на выплаты по оплате труда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</si>
  <si>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</si>
  <si>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Расходы на выплаты по оплате труда работников органов местного самоуправления</t>
  </si>
  <si>
    <t xml:space="preserve"> Расходы на обеспечение и организацию обеспечения персонифицированного финансирования дополнительного образования детей</t>
  </si>
  <si>
    <t>Реализация мероприятий связанных с отдыхом и оздоровлением детей ЗАТО Видяево</t>
  </si>
  <si>
    <t>Пособия, компенсации и иные социальные выплаты гражданам, кроме публичных нормативных обязательств</t>
  </si>
  <si>
    <t>Организация и проведение городских, общественно значимых, культурно-массовых и культурных мероприятий</t>
  </si>
  <si>
    <t>Мероприятия в области информационно-коммуникационной и телекоммуникационной инфраструктуры информационного общества</t>
  </si>
  <si>
    <t>Прочая закупка товаров, работ и услуг</t>
  </si>
  <si>
    <t>Закупка энергетических ресурсов</t>
  </si>
  <si>
    <t xml:space="preserve"> Уплата налогов, сборов и иных платежей</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</si>
  <si>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(МКУ АСС)</t>
  </si>
  <si>
    <t>Субвенция на осуществление деятельности по отлову и содержанию безнадзорных животных</t>
  </si>
  <si>
    <t xml:space="preserve"> Иные межбюджетные трансферты на реализацию проектов развития социальной и инжененрной инфраструктур (Прочие межбюджетные трансферты общего характера)</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</si>
  <si>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</si>
  <si>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</si>
  <si>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Компенсация расходов на оплату коммунальных услуг для обеспечения государственных (муниципальных) нужд (пустующий фонд)</t>
  </si>
  <si>
    <t>Субсидия на муниципальные задания и содержания имущества МБДОУ № 1 ЗАТО Видяево</t>
  </si>
  <si>
    <t>Субсидия на муниципальные задания и содержания имущества МБДОУ № 2 ЗАТО Видяево</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</si>
  <si>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</si>
  <si>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</si>
  <si>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Субсидия на муниципальные задания и содержания имущества МБОУ ЗАТО Видяево СОШ № 1</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</si>
  <si>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</si>
  <si>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МБОУ ЗАТО Видяево СОШ № 1</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</si>
  <si>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</si>
  <si>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МБОУ ДО ЗАТО Видяево ЦДОД</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</si>
  <si>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ДО ЗАТО Видяево ЦДОД</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</si>
  <si>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МБОУДО Видяево ДМШ</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</si>
  <si>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МБОУДО Видяево ДМШ</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</si>
  <si>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</si>
  <si>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МБУК ЦКД ЗАТО Видяево</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</si>
  <si>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</si>
  <si>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</si>
  <si>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содержание ребенка в семье опекуна (попечителя) и приемной семье, а также вознаграждение, причитающееся приемному родителю</t>
  </si>
  <si>
    <t>Реализация мероприятий по привлечению населения ЗАТО Видяево к физической культуре и спорту</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</si>
  <si>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МАУ СОК "Фрегат" ЗАТО Видяево</t>
  </si>
  <si>
    <t>Реализация мероприятий по развитию инфраструктуры материально-технической ресурсной базы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</si>
  <si>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МАУ СОК "Фрегат" ЗАТО Видяево</t>
  </si>
  <si>
    <t>Компенсация расходов на оплату коммунальных услуг для обеспечения государственных (муниципальных) нуждМАУ СОК "Фрегат" ЗАТО Видяево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</si>
  <si>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</si>
  <si>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 xml:space="preserve"> Компенсация расходов на оплату коммунальных услуг для обеспечения государственных (муниципальных) нужд МБОУ ЗАТО Видяево СОШ № 1</t>
  </si>
  <si>
    <t>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решениями о бюджете значениями и с уточненными значениями с учетом внесенных изменений 2022 год</t>
  </si>
  <si>
    <t>Исполнено за 2022 год</t>
  </si>
  <si>
    <t>Утверждено решением Совета депутатов ЗАТО Видяево от 22.12.2021 № 381 "О бюджете ЗАТО Видяево на 2022 год и на плановый период 2023 и 2024 годов</t>
  </si>
  <si>
    <t>Обеспечение деятельности финансовых, 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</si>
  <si>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</si>
  <si>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</si>
  <si>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</si>
  <si>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Расходы на выплаты персоналу государственных (муниципальных) органов</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</si>
  <si>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МБУ МФЦ ЗАТО Видяево(в связи с ликвидацией учреждения с 01.07.2022 г.)</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</si>
  <si>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</si>
  <si>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МБУ "ЦБО" ЗАТО Видяево</t>
  </si>
  <si>
    <t xml:space="preserve"> Осуществление первичного воинского учета на территориях, где отсутствуют военные комиссариаты</t>
  </si>
  <si>
    <t>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</si>
  <si>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</si>
  <si>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общественного порядка и безопасности населения муниципального образования ЗАТО Видяево                                               Прочая закупка товаров, работ и услуг</t>
  </si>
  <si>
    <t xml:space="preserve">Субсидия на техническое сопровождение программного обеспечения "Система автоматизированного рабочего места муниципального образования", софинансирование субсидии </t>
  </si>
  <si>
    <t>Развитие малого и среднего предпринимательства в ЗАТО Видяево</t>
  </si>
  <si>
    <t xml:space="preserve"> Осуществление комплекса мероприятий по повышению ээфективности управления и распоряжения муниципальным имуществом на территории ЗАТО Видяево</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</si>
  <si>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(уточнение КБК)</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</si>
  <si>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</si>
  <si>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Реализация мероприятий по содержанию социальной, инженерной и жилищно-коммунальной инфраструктуры ЗАТО Видяево</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</si>
  <si>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 софинансирование субсидии</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</si>
  <si>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</si>
  <si>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</si>
  <si>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 софинансирование субсидии</t>
  </si>
  <si>
    <t xml:space="preserve">Реализация мероприятий по социальной поддержке граждан в трудной жизненной ситуации </t>
  </si>
  <si>
    <t xml:space="preserve"> Реализация мероприятий по развитию инфраструктуры материально-технической ресурсной базы муниципальных учреждений</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</si>
  <si>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МБУ УМС СЗ ЗАТО Видяево</t>
  </si>
  <si>
    <t xml:space="preserve"> Выполнение мероприятий в целях обеспечения населения ЗАТО Видяево качественными услугами, комфортного и безопасного его проживания</t>
  </si>
  <si>
    <t>Реализация мероприятий по Дорожному фонду</t>
  </si>
  <si>
    <t>Реализация мероприятий по энергоэффективности и развитию энергетики</t>
  </si>
  <si>
    <t>Реализация мероприятий по содержанию социальной, инженерной и жилищно-коммунальной инфраструктуры ЗАТО Видяево</t>
  </si>
  <si>
    <t xml:space="preserve"> Реализация мероприятий по охране окружающей среды</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</si>
  <si>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</si>
  <si>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</si>
  <si>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</si>
  <si>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  МБДОУ № 1 ЗАТО Видяево</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</si>
  <si>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  МБДОУ № 2 ЗАТО Видяево</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</si>
  <si>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софинансирование субсидии</t>
  </si>
  <si>
    <t>Реализация мероприятий по преобразованию школьных пространств</t>
  </si>
  <si>
    <t>Развитие инфраструктуры материально-технической и ресурсной базы образования МБДОУ № 2 ЗАТО Видяево</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</si>
  <si>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  МБДОУ № 1 ЗАТО Видяево</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</si>
  <si>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</si>
  <si>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</si>
  <si>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</si>
  <si>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 софинансирование субсидии</t>
  </si>
  <si>
    <t xml:space="preserve"> Обеспечение бесплатным питанием отдельных категорий обучающихся</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</si>
  <si>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</si>
  <si>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Расходы превышающие размер расходного обязательства, в целях софинансирования которого предоставляется субсидия на софинсировние расходов, направляемых на оплату труда и начисления на выплаты по оплате труда работникам муниципальных учреждений, софинансирование субсидии</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</si>
  <si>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 софинансирование субсидии</t>
  </si>
  <si>
    <t xml:space="preserve"> Реализация мероприятий связанных с отдыхом и оздоровлением детей ЗАТО Видяево</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</si>
  <si>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</si>
  <si>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</si>
  <si>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</si>
  <si>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Субсидия на софинансирование капитального ремонта объектов, находящихся в муниципальной собственности, софинансирование субсидии</t>
  </si>
  <si>
    <t>Расходы на выплаты персоналу казенных учреждений</t>
  </si>
  <si>
    <t>Организационно - техническое и методическое обслуживание муниципальных учреждений в ЗАТО Видяево, прочая закупка товаров, работ и услуг</t>
  </si>
  <si>
    <t>Уплата налогов, сборов и иных платежей</t>
  </si>
  <si>
    <t>Мероприятия в области информационно-коммуникационной и телекоммуникационной инфраструктуры информационного общества, закупка товаров, работ и услуг для государственных (муниципальных) нужд</t>
  </si>
  <si>
    <t>Компенсация расходов на оплату коммунальных услуг для обеспечения государственных (муниципальных) нужд МБУК ЦКД ЗАТО Видяев</t>
  </si>
  <si>
    <t>Доплаты к пенсиям муниципальных служащих</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</si>
  <si>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</si>
  <si>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</si>
  <si>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 xml:space="preserve"> Реализация мероприятий по привлечению населения ЗАТО Видяево к физической культуре и спорту</t>
  </si>
  <si>
    <t>Субсидия на софинансирование капитальных вложений в объекты муниципальной собственности</t>
  </si>
  <si>
    <t>Софинансирование субсидии на софинансирование капитальных вложений в объекты муниципальной собственности</t>
  </si>
  <si>
    <t xml:space="preserve"> Субсидия на муниципальные задания и содержания имущества МБУ "Редакция газеты "Вестник Видяево"</t>
  </si>
  <si>
    <t>Компенсация расходов на оплату коммунальных услуг для обеспечения государственных (муниципальных) нужд МБУ "Редакция газеты "Вестник Видяево"</t>
  </si>
  <si>
    <t>Распределение на предупреждение и ликвидацию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</si>
</sst>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000"/>
    <numFmt numFmtId="168" formatCode="0.0000"/>
    <numFmt numFmtId="169" formatCode="0.00000"/>
    <numFmt numFmtId="170" formatCode="0.000000"/>
  </numFmts>
  <fonts count="65">
    <font>
      <sz val="11"/>
      <name val="Calibri"/>
      <family val="2"/>
    </font>
    <font>
      <sz val="11"/>
      <color indexed="8"/>
      <name val="Calibri"/>
      <family val="2"/>
    </font>
    <font>
      <sz val="11"/>
      <name val="Times New Roman"/>
      <family val="1"/>
    </font>
    <font>
      <b/>
      <sz val="11"/>
      <name val="Times New Roman"/>
      <family val="1"/>
    </font>
    <font>
      <sz val="9"/>
      <name val="Times New Roman"/>
      <family val="1"/>
    </font>
    <font>
      <b/>
      <sz val="9"/>
      <name val="Times New Roman"/>
      <family val="1"/>
    </font>
    <font>
      <sz val="8"/>
      <name val="Times New Roman"/>
      <family val="1"/>
    </font>
    <font>
      <b/>
      <sz val="11"/>
      <name val="Calibri"/>
      <family val="2"/>
    </font>
    <font>
      <sz val="10"/>
      <name val="Times New Roman"/>
      <family val="1"/>
    </font>
    <font>
      <sz val="11"/>
      <color indexed="9"/>
      <name val="Calibri"/>
      <family val="2"/>
    </font>
    <font>
      <sz val="10"/>
      <color indexed="8"/>
      <name val="Arial Cyr"/>
      <family val="2"/>
    </font>
    <font>
      <b/>
      <sz val="12"/>
      <color indexed="8"/>
      <name val="Arial Cyr"/>
      <family val="2"/>
    </font>
    <font>
      <b/>
      <sz val="10"/>
      <color indexed="8"/>
      <name val="Arial CYR"/>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10"/>
      <color indexed="8"/>
      <name val="Times New Roman"/>
      <family val="1"/>
    </font>
    <font>
      <sz val="11"/>
      <color indexed="8"/>
      <name val="Times New Roman"/>
      <family val="1"/>
    </font>
    <font>
      <sz val="9"/>
      <color indexed="10"/>
      <name val="Times New Roman"/>
      <family val="1"/>
    </font>
    <font>
      <i/>
      <sz val="10"/>
      <color indexed="8"/>
      <name val="Times New Roman"/>
      <family val="1"/>
    </font>
    <font>
      <sz val="14"/>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10"/>
      <color rgb="FF000000"/>
      <name val="Times New Roman"/>
      <family val="1"/>
    </font>
    <font>
      <sz val="10"/>
      <color theme="1"/>
      <name val="Times New Roman"/>
      <family val="1"/>
    </font>
    <font>
      <sz val="11"/>
      <color theme="1"/>
      <name val="Times New Roman"/>
      <family val="1"/>
    </font>
    <font>
      <sz val="9"/>
      <color rgb="FFFF0000"/>
      <name val="Times New Roman"/>
      <family val="1"/>
    </font>
    <font>
      <i/>
      <sz val="10"/>
      <color rgb="FF000000"/>
      <name val="Times New Roman"/>
      <family val="1"/>
    </font>
    <font>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right style="thin"/>
      <top style="thin"/>
      <bottom/>
    </border>
    <border>
      <left style="thin">
        <color rgb="FF000000"/>
      </left>
      <right style="thin"/>
      <top style="thin">
        <color rgb="FF000000"/>
      </top>
      <bottom>
        <color indexed="63"/>
      </bottom>
    </border>
    <border>
      <left style="thin">
        <color rgb="FF000000"/>
      </left>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top style="thin">
        <color rgb="FF000000"/>
      </top>
      <bottom>
        <color indexed="63"/>
      </bottom>
    </border>
    <border>
      <left style="thin"/>
      <right style="thin"/>
      <top/>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color indexed="63"/>
      </right>
      <top style="thin"/>
      <bottom style="thin"/>
    </border>
    <border>
      <left>
        <color indexed="63"/>
      </left>
      <right style="thin">
        <color rgb="FF000000"/>
      </right>
      <top>
        <color indexed="63"/>
      </top>
      <bottom style="thin">
        <color rgb="FF000000"/>
      </bottom>
    </border>
    <border>
      <left style="thin">
        <color rgb="FF000000"/>
      </left>
      <right style="thin"/>
      <top>
        <color indexed="63"/>
      </top>
      <bottom>
        <color indexed="63"/>
      </bottom>
    </border>
    <border>
      <left style="thin"/>
      <right style="thin"/>
      <top>
        <color indexed="63"/>
      </top>
      <bottom>
        <color indexed="63"/>
      </bottom>
    </border>
    <border>
      <left style="thin">
        <color rgb="FF000000"/>
      </left>
      <right style="thin">
        <color rgb="FF000000"/>
      </right>
      <top>
        <color indexed="63"/>
      </top>
      <bottom>
        <color indexed="63"/>
      </bottom>
    </border>
    <border>
      <left style="thin">
        <color rgb="FF000000"/>
      </left>
      <right style="thin"/>
      <top>
        <color indexed="63"/>
      </top>
      <bottom style="thin">
        <color rgb="FF000000"/>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38" fillId="20" borderId="0">
      <alignment/>
      <protection/>
    </xf>
    <xf numFmtId="0" fontId="38" fillId="0" borderId="0">
      <alignment wrapText="1"/>
      <protection/>
    </xf>
    <xf numFmtId="0" fontId="38" fillId="0" borderId="0">
      <alignment/>
      <protection/>
    </xf>
    <xf numFmtId="0" fontId="39" fillId="0" borderId="0">
      <alignment horizontal="center" wrapText="1"/>
      <protection/>
    </xf>
    <xf numFmtId="0" fontId="39" fillId="0" borderId="0">
      <alignment horizontal="center"/>
      <protection/>
    </xf>
    <xf numFmtId="0" fontId="38" fillId="0" borderId="0">
      <alignment horizontal="right"/>
      <protection/>
    </xf>
    <xf numFmtId="0" fontId="38" fillId="20" borderId="1">
      <alignment/>
      <protection/>
    </xf>
    <xf numFmtId="0" fontId="38" fillId="0" borderId="2">
      <alignment horizontal="center" vertical="center" wrapText="1"/>
      <protection/>
    </xf>
    <xf numFmtId="0" fontId="38" fillId="20" borderId="3">
      <alignment/>
      <protection/>
    </xf>
    <xf numFmtId="49" fontId="38" fillId="0" borderId="2">
      <alignment horizontal="left" vertical="top" wrapText="1" indent="2"/>
      <protection/>
    </xf>
    <xf numFmtId="49" fontId="38" fillId="0" borderId="2">
      <alignment horizontal="center" vertical="top" shrinkToFit="1"/>
      <protection/>
    </xf>
    <xf numFmtId="4" fontId="38" fillId="0" borderId="2">
      <alignment horizontal="right" vertical="top" shrinkToFit="1"/>
      <protection/>
    </xf>
    <xf numFmtId="10" fontId="38" fillId="0" borderId="2">
      <alignment horizontal="right" vertical="top" shrinkToFit="1"/>
      <protection/>
    </xf>
    <xf numFmtId="0" fontId="38" fillId="20" borderId="3">
      <alignment shrinkToFit="1"/>
      <protection/>
    </xf>
    <xf numFmtId="0" fontId="40" fillId="0" borderId="2">
      <alignment horizontal="left"/>
      <protection/>
    </xf>
    <xf numFmtId="4" fontId="40" fillId="21" borderId="2">
      <alignment horizontal="right" vertical="top" shrinkToFit="1"/>
      <protection/>
    </xf>
    <xf numFmtId="10" fontId="40" fillId="21" borderId="2">
      <alignment horizontal="right" vertical="top" shrinkToFit="1"/>
      <protection/>
    </xf>
    <xf numFmtId="0" fontId="38" fillId="20" borderId="4">
      <alignment/>
      <protection/>
    </xf>
    <xf numFmtId="0" fontId="38" fillId="0" borderId="0">
      <alignment horizontal="left" wrapText="1"/>
      <protection/>
    </xf>
    <xf numFmtId="0" fontId="40" fillId="0" borderId="2">
      <alignment vertical="top" wrapText="1"/>
      <protection/>
    </xf>
    <xf numFmtId="4" fontId="40" fillId="22" borderId="2">
      <alignment horizontal="right" vertical="top" shrinkToFit="1"/>
      <protection/>
    </xf>
    <xf numFmtId="10" fontId="40" fillId="22" borderId="2">
      <alignment horizontal="right" vertical="top" shrinkToFit="1"/>
      <protection/>
    </xf>
    <xf numFmtId="0" fontId="38" fillId="20" borderId="3">
      <alignment horizontal="center"/>
      <protection/>
    </xf>
    <xf numFmtId="0" fontId="38" fillId="20" borderId="3">
      <alignment horizontal="left"/>
      <protection/>
    </xf>
    <xf numFmtId="0" fontId="38" fillId="20" borderId="4">
      <alignment horizontal="center"/>
      <protection/>
    </xf>
    <xf numFmtId="0" fontId="38" fillId="20" borderId="4">
      <alignment horizontal="left"/>
      <protection/>
    </xf>
    <xf numFmtId="0" fontId="41" fillId="0" borderId="2">
      <alignment vertical="top" wrapText="1"/>
      <protection/>
    </xf>
    <xf numFmtId="4" fontId="41" fillId="22" borderId="2">
      <alignment horizontal="right" vertical="top" shrinkToFit="1"/>
      <protection/>
    </xf>
    <xf numFmtId="4" fontId="41" fillId="22" borderId="2">
      <alignment horizontal="right" vertical="top" shrinkToFit="1"/>
      <protection/>
    </xf>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5" applyNumberFormat="0" applyAlignment="0" applyProtection="0"/>
    <xf numFmtId="0" fontId="43" fillId="30" borderId="6" applyNumberFormat="0" applyAlignment="0" applyProtection="0"/>
    <xf numFmtId="0" fontId="44" fillId="30"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1" borderId="11" applyNumberFormat="0" applyAlignment="0" applyProtection="0"/>
    <xf numFmtId="0" fontId="50" fillId="0" borderId="0" applyNumberFormat="0" applyFill="0" applyBorder="0" applyAlignment="0" applyProtection="0"/>
    <xf numFmtId="0" fontId="51" fillId="32" borderId="0" applyNumberFormat="0" applyBorder="0" applyAlignment="0" applyProtection="0"/>
    <xf numFmtId="0" fontId="52" fillId="0" borderId="0">
      <alignment vertical="top" wrapText="1"/>
      <protection/>
    </xf>
    <xf numFmtId="0" fontId="52" fillId="0" borderId="0">
      <alignment vertical="top" wrapText="1"/>
      <protection/>
    </xf>
    <xf numFmtId="0" fontId="53" fillId="33" borderId="0" applyNumberFormat="0" applyBorder="0" applyAlignment="0" applyProtection="0"/>
    <xf numFmtId="0" fontId="54" fillId="0" borderId="0" applyNumberFormat="0" applyFill="0" applyBorder="0" applyAlignment="0" applyProtection="0"/>
    <xf numFmtId="0" fontId="0" fillId="21" borderId="12" applyNumberFormat="0" applyFont="0" applyAlignment="0" applyProtection="0"/>
    <xf numFmtId="9" fontId="0" fillId="0" borderId="0" applyFont="0" applyFill="0" applyBorder="0" applyAlignment="0" applyProtection="0"/>
    <xf numFmtId="9" fontId="52" fillId="0" borderId="0" applyFont="0" applyFill="0" applyBorder="0" applyAlignment="0" applyProtection="0"/>
    <xf numFmtId="0" fontId="55" fillId="0" borderId="13"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4" borderId="0" applyNumberFormat="0" applyBorder="0" applyAlignment="0" applyProtection="0"/>
  </cellStyleXfs>
  <cellXfs count="144">
    <xf numFmtId="0" fontId="0" fillId="0" borderId="0" xfId="0" applyAlignment="1">
      <alignment/>
    </xf>
    <xf numFmtId="0" fontId="52" fillId="0" borderId="0" xfId="40" applyNumberFormat="1" applyFont="1" applyFill="1" applyProtection="1">
      <alignment/>
      <protection/>
    </xf>
    <xf numFmtId="0" fontId="2" fillId="0" borderId="0" xfId="0" applyFont="1" applyFill="1" applyAlignment="1" applyProtection="1">
      <alignment/>
      <protection locked="0"/>
    </xf>
    <xf numFmtId="0" fontId="0" fillId="0" borderId="0" xfId="0" applyFill="1" applyAlignment="1" applyProtection="1">
      <alignment/>
      <protection locked="0"/>
    </xf>
    <xf numFmtId="4" fontId="52" fillId="0" borderId="14" xfId="58" applyNumberFormat="1" applyFont="1" applyFill="1" applyBorder="1" applyAlignment="1" applyProtection="1">
      <alignment horizontal="right" vertical="center" shrinkToFit="1"/>
      <protection/>
    </xf>
    <xf numFmtId="0" fontId="52" fillId="0" borderId="2" xfId="57" applyNumberFormat="1" applyFont="1" applyFill="1" applyAlignment="1" applyProtection="1">
      <alignment vertical="center" wrapText="1"/>
      <protection/>
    </xf>
    <xf numFmtId="49" fontId="52" fillId="0" borderId="2" xfId="48" applyNumberFormat="1" applyFont="1" applyFill="1" applyAlignment="1" applyProtection="1">
      <alignment horizontal="center" vertical="center" shrinkToFit="1"/>
      <protection/>
    </xf>
    <xf numFmtId="4" fontId="0" fillId="0" borderId="0" xfId="0" applyNumberFormat="1" applyFill="1" applyAlignment="1" applyProtection="1">
      <alignment/>
      <protection locked="0"/>
    </xf>
    <xf numFmtId="4" fontId="52" fillId="0" borderId="2" xfId="66" applyNumberFormat="1" applyFont="1" applyFill="1" applyAlignment="1" applyProtection="1">
      <alignment horizontal="right" vertical="center" shrinkToFit="1"/>
      <protection/>
    </xf>
    <xf numFmtId="49" fontId="4" fillId="0" borderId="15" xfId="0" applyNumberFormat="1" applyFont="1" applyFill="1" applyBorder="1" applyAlignment="1" applyProtection="1">
      <alignment vertical="center" wrapText="1"/>
      <protection locked="0"/>
    </xf>
    <xf numFmtId="0" fontId="7" fillId="0" borderId="0" xfId="0" applyFont="1" applyFill="1" applyAlignment="1" applyProtection="1">
      <alignment/>
      <protection locked="0"/>
    </xf>
    <xf numFmtId="9" fontId="2" fillId="0" borderId="15" xfId="0" applyNumberFormat="1" applyFont="1" applyFill="1" applyBorder="1" applyAlignment="1" applyProtection="1">
      <alignment vertical="center"/>
      <protection locked="0"/>
    </xf>
    <xf numFmtId="49" fontId="2" fillId="0" borderId="0" xfId="0" applyNumberFormat="1" applyFont="1" applyFill="1" applyAlignment="1" applyProtection="1">
      <alignment/>
      <protection locked="0"/>
    </xf>
    <xf numFmtId="0" fontId="52" fillId="0" borderId="2" xfId="45" applyFont="1" applyFill="1">
      <alignment horizontal="center" vertical="center" wrapText="1"/>
      <protection/>
    </xf>
    <xf numFmtId="0" fontId="8" fillId="0" borderId="15" xfId="87" applyFont="1" applyFill="1" applyBorder="1" applyAlignment="1" applyProtection="1">
      <alignment horizontal="center" vertical="center" wrapText="1" readingOrder="1"/>
      <protection locked="0"/>
    </xf>
    <xf numFmtId="0" fontId="8" fillId="0" borderId="15" xfId="87" applyFont="1" applyFill="1" applyBorder="1" applyAlignment="1">
      <alignment horizontal="center" vertical="center" wrapText="1"/>
      <protection/>
    </xf>
    <xf numFmtId="0" fontId="52" fillId="0" borderId="16" xfId="57" applyNumberFormat="1" applyFont="1" applyFill="1" applyBorder="1" applyAlignment="1" applyProtection="1">
      <alignment vertical="center" wrapText="1"/>
      <protection/>
    </xf>
    <xf numFmtId="49" fontId="4" fillId="0" borderId="17" xfId="0" applyNumberFormat="1" applyFont="1" applyFill="1" applyBorder="1" applyAlignment="1" applyProtection="1">
      <alignment vertical="center" wrapText="1"/>
      <protection locked="0"/>
    </xf>
    <xf numFmtId="9" fontId="2" fillId="0" borderId="17" xfId="0" applyNumberFormat="1" applyFont="1" applyFill="1" applyBorder="1" applyAlignment="1" applyProtection="1">
      <alignment vertical="center"/>
      <protection locked="0"/>
    </xf>
    <xf numFmtId="4" fontId="52" fillId="0" borderId="18" xfId="58" applyNumberFormat="1" applyFont="1" applyFill="1" applyBorder="1" applyAlignment="1" applyProtection="1">
      <alignment horizontal="right" vertical="center" shrinkToFit="1"/>
      <protection/>
    </xf>
    <xf numFmtId="4" fontId="52" fillId="0" borderId="16" xfId="66" applyNumberFormat="1" applyFont="1" applyFill="1" applyBorder="1" applyAlignment="1" applyProtection="1">
      <alignment horizontal="right" vertical="center" shrinkToFit="1"/>
      <protection/>
    </xf>
    <xf numFmtId="49" fontId="52" fillId="0" borderId="16" xfId="48" applyNumberFormat="1" applyFont="1" applyFill="1" applyBorder="1" applyAlignment="1" applyProtection="1">
      <alignment horizontal="center" vertical="center" shrinkToFit="1"/>
      <protection/>
    </xf>
    <xf numFmtId="49" fontId="58" fillId="0" borderId="17" xfId="0" applyNumberFormat="1" applyFont="1" applyFill="1" applyBorder="1" applyAlignment="1" applyProtection="1">
      <alignment vertical="center" wrapText="1"/>
      <protection locked="0"/>
    </xf>
    <xf numFmtId="0" fontId="52" fillId="0" borderId="19" xfId="45" applyFont="1" applyFill="1" applyBorder="1">
      <alignment horizontal="center" vertical="center" wrapText="1"/>
      <protection/>
    </xf>
    <xf numFmtId="49" fontId="52" fillId="0" borderId="20" xfId="48" applyNumberFormat="1" applyFont="1" applyFill="1" applyBorder="1" applyAlignment="1" applyProtection="1">
      <alignment horizontal="center" vertical="center" shrinkToFit="1"/>
      <protection/>
    </xf>
    <xf numFmtId="0" fontId="52" fillId="0" borderId="15" xfId="45" applyNumberFormat="1" applyFont="1" applyFill="1" applyBorder="1" applyAlignment="1" applyProtection="1">
      <alignment horizontal="center" vertical="center" wrapText="1"/>
      <protection/>
    </xf>
    <xf numFmtId="0" fontId="52" fillId="0" borderId="15" xfId="45" applyFont="1" applyFill="1" applyBorder="1">
      <alignment horizontal="center" vertical="center" wrapText="1"/>
      <protection/>
    </xf>
    <xf numFmtId="49" fontId="52" fillId="0" borderId="15" xfId="48" applyNumberFormat="1" applyFont="1" applyFill="1" applyBorder="1" applyAlignment="1" applyProtection="1">
      <alignment horizontal="center" shrinkToFit="1"/>
      <protection/>
    </xf>
    <xf numFmtId="4" fontId="52" fillId="0" borderId="15" xfId="58" applyNumberFormat="1" applyFont="1" applyFill="1" applyBorder="1" applyAlignment="1" applyProtection="1">
      <alignment horizontal="right" vertical="center" shrinkToFit="1"/>
      <protection/>
    </xf>
    <xf numFmtId="0" fontId="8" fillId="0" borderId="15" xfId="0" applyFont="1" applyBorder="1" applyAlignment="1">
      <alignment horizontal="center" vertical="center" wrapText="1"/>
    </xf>
    <xf numFmtId="0" fontId="52" fillId="15" borderId="15" xfId="45" applyNumberFormat="1" applyFont="1" applyFill="1" applyBorder="1" applyAlignment="1" applyProtection="1">
      <alignment horizontal="center" vertical="center" wrapText="1"/>
      <protection/>
    </xf>
    <xf numFmtId="0" fontId="8" fillId="15" borderId="15" xfId="87" applyFont="1" applyFill="1" applyBorder="1" applyAlignment="1" applyProtection="1">
      <alignment horizontal="center" vertical="center" wrapText="1" readingOrder="1"/>
      <protection locked="0"/>
    </xf>
    <xf numFmtId="0" fontId="8" fillId="15" borderId="15" xfId="87" applyFont="1" applyFill="1" applyBorder="1" applyAlignment="1">
      <alignment horizontal="center" vertical="center" wrapText="1"/>
      <protection/>
    </xf>
    <xf numFmtId="9" fontId="3" fillId="15" borderId="15" xfId="0" applyNumberFormat="1" applyFont="1" applyFill="1" applyBorder="1" applyAlignment="1" applyProtection="1">
      <alignment vertical="center"/>
      <protection locked="0"/>
    </xf>
    <xf numFmtId="49" fontId="4" fillId="15" borderId="15" xfId="0" applyNumberFormat="1" applyFont="1" applyFill="1" applyBorder="1" applyAlignment="1" applyProtection="1">
      <alignment vertical="center" wrapText="1"/>
      <protection locked="0"/>
    </xf>
    <xf numFmtId="0" fontId="59" fillId="9" borderId="2" xfId="57" applyNumberFormat="1" applyFont="1" applyFill="1" applyAlignment="1" applyProtection="1">
      <alignment vertical="top" wrapText="1"/>
      <protection/>
    </xf>
    <xf numFmtId="49" fontId="59" fillId="9" borderId="19" xfId="48" applyNumberFormat="1" applyFont="1" applyFill="1" applyBorder="1" applyAlignment="1" applyProtection="1">
      <alignment horizontal="center" shrinkToFit="1"/>
      <protection/>
    </xf>
    <xf numFmtId="49" fontId="59" fillId="9" borderId="15" xfId="48" applyNumberFormat="1" applyFont="1" applyFill="1" applyBorder="1" applyAlignment="1" applyProtection="1">
      <alignment horizontal="center" shrinkToFit="1"/>
      <protection/>
    </xf>
    <xf numFmtId="4" fontId="59" fillId="9" borderId="15" xfId="66" applyNumberFormat="1" applyFont="1" applyFill="1" applyBorder="1" applyAlignment="1" applyProtection="1">
      <alignment horizontal="right" vertical="center" shrinkToFit="1"/>
      <protection/>
    </xf>
    <xf numFmtId="4" fontId="59" fillId="9" borderId="15" xfId="58" applyNumberFormat="1" applyFont="1" applyFill="1" applyBorder="1" applyAlignment="1" applyProtection="1">
      <alignment horizontal="right" vertical="center" shrinkToFit="1"/>
      <protection/>
    </xf>
    <xf numFmtId="9" fontId="3" fillId="9" borderId="15" xfId="0" applyNumberFormat="1" applyFont="1" applyFill="1" applyBorder="1" applyAlignment="1" applyProtection="1">
      <alignment vertical="center"/>
      <protection locked="0"/>
    </xf>
    <xf numFmtId="49" fontId="4" fillId="9" borderId="15" xfId="0" applyNumberFormat="1" applyFont="1" applyFill="1" applyBorder="1" applyAlignment="1" applyProtection="1">
      <alignment vertical="center" wrapText="1"/>
      <protection locked="0"/>
    </xf>
    <xf numFmtId="0" fontId="59" fillId="9" borderId="2" xfId="57" applyNumberFormat="1" applyFont="1" applyFill="1" applyAlignment="1" applyProtection="1">
      <alignment vertical="center" wrapText="1"/>
      <protection/>
    </xf>
    <xf numFmtId="49" fontId="59" fillId="9" borderId="2" xfId="48" applyNumberFormat="1" applyFont="1" applyFill="1" applyAlignment="1" applyProtection="1">
      <alignment horizontal="center" vertical="center" shrinkToFit="1"/>
      <protection/>
    </xf>
    <xf numFmtId="4" fontId="59" fillId="9" borderId="2" xfId="66" applyNumberFormat="1" applyFont="1" applyFill="1" applyAlignment="1" applyProtection="1">
      <alignment horizontal="right" vertical="center" shrinkToFit="1"/>
      <protection/>
    </xf>
    <xf numFmtId="49" fontId="5" fillId="9" borderId="15" xfId="0" applyNumberFormat="1" applyFont="1" applyFill="1" applyBorder="1" applyAlignment="1" applyProtection="1">
      <alignment vertical="center" wrapText="1"/>
      <protection locked="0"/>
    </xf>
    <xf numFmtId="4" fontId="59" fillId="9" borderId="14" xfId="58" applyNumberFormat="1" applyFont="1" applyFill="1" applyBorder="1" applyAlignment="1" applyProtection="1">
      <alignment horizontal="right" vertical="center" shrinkToFit="1"/>
      <protection/>
    </xf>
    <xf numFmtId="49" fontId="3" fillId="9" borderId="0" xfId="0" applyNumberFormat="1" applyFont="1" applyFill="1" applyAlignment="1" applyProtection="1">
      <alignment/>
      <protection locked="0"/>
    </xf>
    <xf numFmtId="49" fontId="3" fillId="9" borderId="15" xfId="0" applyNumberFormat="1" applyFont="1" applyFill="1" applyBorder="1" applyAlignment="1" applyProtection="1">
      <alignment/>
      <protection locked="0"/>
    </xf>
    <xf numFmtId="4" fontId="59" fillId="15" borderId="2" xfId="58" applyNumberFormat="1" applyFont="1" applyFill="1" applyAlignment="1" applyProtection="1">
      <alignment horizontal="right" vertical="center" shrinkToFit="1"/>
      <protection/>
    </xf>
    <xf numFmtId="4" fontId="3" fillId="9" borderId="15" xfId="0" applyNumberFormat="1" applyFont="1" applyFill="1" applyBorder="1" applyAlignment="1" applyProtection="1">
      <alignment vertical="center"/>
      <protection locked="0"/>
    </xf>
    <xf numFmtId="4" fontId="2" fillId="0" borderId="15" xfId="0" applyNumberFormat="1" applyFont="1" applyFill="1" applyBorder="1" applyAlignment="1" applyProtection="1">
      <alignment vertical="center"/>
      <protection locked="0"/>
    </xf>
    <xf numFmtId="4" fontId="3" fillId="9" borderId="0" xfId="0" applyNumberFormat="1" applyFont="1" applyFill="1" applyBorder="1" applyAlignment="1" applyProtection="1">
      <alignment vertical="center"/>
      <protection locked="0"/>
    </xf>
    <xf numFmtId="4" fontId="2" fillId="0" borderId="17" xfId="0" applyNumberFormat="1" applyFont="1" applyFill="1" applyBorder="1" applyAlignment="1" applyProtection="1">
      <alignment vertical="center"/>
      <protection locked="0"/>
    </xf>
    <xf numFmtId="4" fontId="3" fillId="15" borderId="15" xfId="0" applyNumberFormat="1" applyFont="1" applyFill="1" applyBorder="1" applyAlignment="1" applyProtection="1">
      <alignment vertical="center"/>
      <protection locked="0"/>
    </xf>
    <xf numFmtId="49" fontId="52" fillId="0" borderId="17" xfId="48" applyNumberFormat="1" applyFont="1" applyFill="1" applyBorder="1" applyAlignment="1" applyProtection="1">
      <alignment horizontal="center" shrinkToFit="1"/>
      <protection/>
    </xf>
    <xf numFmtId="49" fontId="52" fillId="0" borderId="21" xfId="48" applyNumberFormat="1" applyFont="1" applyFill="1" applyBorder="1" applyAlignment="1" applyProtection="1">
      <alignment horizontal="center" shrinkToFit="1"/>
      <protection/>
    </xf>
    <xf numFmtId="0" fontId="52" fillId="0" borderId="20" xfId="57" applyNumberFormat="1" applyFont="1" applyFill="1" applyBorder="1" applyAlignment="1" applyProtection="1">
      <alignment vertical="center" wrapText="1"/>
      <protection/>
    </xf>
    <xf numFmtId="49" fontId="52" fillId="0" borderId="14" xfId="48" applyNumberFormat="1" applyFont="1" applyFill="1" applyBorder="1" applyAlignment="1" applyProtection="1">
      <alignment horizontal="center" vertical="center" shrinkToFit="1"/>
      <protection/>
    </xf>
    <xf numFmtId="49" fontId="52" fillId="0" borderId="22" xfId="48" applyNumberFormat="1" applyFont="1" applyFill="1" applyBorder="1" applyAlignment="1" applyProtection="1">
      <alignment horizontal="center" vertical="center" shrinkToFit="1"/>
      <protection/>
    </xf>
    <xf numFmtId="0" fontId="52" fillId="0" borderId="15" xfId="57" applyNumberFormat="1" applyFont="1" applyFill="1" applyBorder="1" applyAlignment="1" applyProtection="1">
      <alignment vertical="center" wrapText="1"/>
      <protection/>
    </xf>
    <xf numFmtId="4" fontId="8" fillId="0" borderId="15" xfId="0" applyNumberFormat="1" applyFont="1" applyFill="1" applyBorder="1" applyAlignment="1" applyProtection="1">
      <alignment vertical="center"/>
      <protection locked="0"/>
    </xf>
    <xf numFmtId="0" fontId="8" fillId="0" borderId="22" xfId="0" applyFont="1" applyBorder="1" applyAlignment="1">
      <alignment vertical="center" wrapText="1"/>
    </xf>
    <xf numFmtId="49" fontId="4" fillId="0" borderId="23" xfId="0" applyNumberFormat="1" applyFont="1" applyFill="1" applyBorder="1" applyAlignment="1" applyProtection="1">
      <alignment vertical="center" wrapText="1"/>
      <protection locked="0"/>
    </xf>
    <xf numFmtId="49" fontId="6" fillId="0" borderId="24" xfId="56" applyNumberFormat="1" applyFont="1" applyFill="1" applyBorder="1" applyAlignment="1" applyProtection="1">
      <alignment vertical="top" wrapText="1"/>
      <protection/>
    </xf>
    <xf numFmtId="49" fontId="6" fillId="0" borderId="15" xfId="56" applyNumberFormat="1" applyFont="1" applyFill="1" applyBorder="1" applyAlignment="1" applyProtection="1">
      <alignment vertical="top" wrapText="1"/>
      <protection/>
    </xf>
    <xf numFmtId="49" fontId="6" fillId="0" borderId="23" xfId="56" applyNumberFormat="1" applyFont="1" applyFill="1" applyBorder="1" applyAlignment="1" applyProtection="1">
      <alignment vertical="top" wrapText="1"/>
      <protection/>
    </xf>
    <xf numFmtId="4" fontId="52" fillId="0" borderId="21" xfId="66" applyNumberFormat="1" applyFont="1" applyFill="1" applyBorder="1" applyAlignment="1" applyProtection="1">
      <alignment horizontal="right" vertical="center" shrinkToFit="1"/>
      <protection/>
    </xf>
    <xf numFmtId="4" fontId="52" fillId="0" borderId="19" xfId="66" applyNumberFormat="1" applyFont="1" applyFill="1" applyBorder="1" applyAlignment="1" applyProtection="1">
      <alignment horizontal="right" vertical="center" shrinkToFit="1"/>
      <protection/>
    </xf>
    <xf numFmtId="4" fontId="2" fillId="0" borderId="0" xfId="0" applyNumberFormat="1" applyFont="1" applyFill="1" applyAlignment="1" applyProtection="1">
      <alignment/>
      <protection locked="0"/>
    </xf>
    <xf numFmtId="4" fontId="52" fillId="35" borderId="25" xfId="53" applyNumberFormat="1" applyFont="1" applyFill="1" applyBorder="1" applyAlignment="1" applyProtection="1">
      <alignment horizontal="right" shrinkToFit="1"/>
      <protection/>
    </xf>
    <xf numFmtId="4" fontId="52" fillId="0" borderId="15" xfId="66" applyNumberFormat="1" applyFont="1" applyFill="1" applyBorder="1" applyAlignment="1" applyProtection="1">
      <alignment horizontal="right" shrinkToFit="1"/>
      <protection/>
    </xf>
    <xf numFmtId="4" fontId="52" fillId="35" borderId="15" xfId="53" applyNumberFormat="1" applyFont="1" applyFill="1" applyBorder="1" applyAlignment="1" applyProtection="1">
      <alignment horizontal="right" shrinkToFit="1"/>
      <protection/>
    </xf>
    <xf numFmtId="4" fontId="52" fillId="0" borderId="20" xfId="66" applyNumberFormat="1" applyFont="1" applyFill="1" applyBorder="1" applyAlignment="1" applyProtection="1">
      <alignment horizontal="right" shrinkToFit="1"/>
      <protection/>
    </xf>
    <xf numFmtId="4" fontId="52" fillId="35" borderId="23" xfId="53" applyNumberFormat="1" applyFont="1" applyFill="1" applyBorder="1" applyAlignment="1" applyProtection="1">
      <alignment horizontal="right" shrinkToFit="1"/>
      <protection/>
    </xf>
    <xf numFmtId="4" fontId="52" fillId="0" borderId="26" xfId="66" applyNumberFormat="1" applyFont="1" applyFill="1" applyBorder="1" applyAlignment="1" applyProtection="1">
      <alignment horizontal="right" shrinkToFit="1"/>
      <protection/>
    </xf>
    <xf numFmtId="4" fontId="52" fillId="0" borderId="2" xfId="66" applyNumberFormat="1" applyFont="1" applyFill="1" applyAlignment="1" applyProtection="1">
      <alignment horizontal="right" shrinkToFit="1"/>
      <protection/>
    </xf>
    <xf numFmtId="4" fontId="52" fillId="0" borderId="19" xfId="66" applyFont="1" applyFill="1" applyBorder="1" applyAlignment="1">
      <alignment horizontal="right" shrinkToFit="1"/>
      <protection/>
    </xf>
    <xf numFmtId="4" fontId="52" fillId="0" borderId="15" xfId="58" applyNumberFormat="1" applyFont="1" applyFill="1" applyBorder="1" applyAlignment="1" applyProtection="1">
      <alignment horizontal="right" shrinkToFit="1"/>
      <protection/>
    </xf>
    <xf numFmtId="9" fontId="2" fillId="0" borderId="15" xfId="0" applyNumberFormat="1" applyFont="1" applyFill="1" applyBorder="1" applyAlignment="1" applyProtection="1">
      <alignment horizontal="right"/>
      <protection locked="0"/>
    </xf>
    <xf numFmtId="4" fontId="2" fillId="0" borderId="15" xfId="0" applyNumberFormat="1" applyFont="1" applyFill="1" applyBorder="1" applyAlignment="1" applyProtection="1">
      <alignment horizontal="right"/>
      <protection locked="0"/>
    </xf>
    <xf numFmtId="9" fontId="2" fillId="0" borderId="22" xfId="0" applyNumberFormat="1" applyFont="1" applyFill="1" applyBorder="1" applyAlignment="1" applyProtection="1">
      <alignment horizontal="right"/>
      <protection locked="0"/>
    </xf>
    <xf numFmtId="49" fontId="4" fillId="0" borderId="15" xfId="0" applyNumberFormat="1" applyFont="1" applyFill="1" applyBorder="1" applyAlignment="1" applyProtection="1">
      <alignment horizontal="right" vertical="center" wrapText="1"/>
      <protection locked="0"/>
    </xf>
    <xf numFmtId="49" fontId="4" fillId="0" borderId="22" xfId="0" applyNumberFormat="1" applyFont="1" applyFill="1" applyBorder="1" applyAlignment="1" applyProtection="1">
      <alignment horizontal="right" vertical="center" wrapText="1"/>
      <protection locked="0"/>
    </xf>
    <xf numFmtId="0" fontId="0" fillId="0" borderId="20" xfId="0" applyBorder="1" applyAlignment="1">
      <alignment horizontal="center" vertical="center" shrinkToFit="1"/>
    </xf>
    <xf numFmtId="0" fontId="0" fillId="0" borderId="20" xfId="0" applyBorder="1" applyAlignment="1">
      <alignment vertical="center" wrapText="1"/>
    </xf>
    <xf numFmtId="0" fontId="0" fillId="0" borderId="22" xfId="0" applyBorder="1" applyAlignment="1">
      <alignment vertical="center"/>
    </xf>
    <xf numFmtId="4" fontId="52" fillId="0" borderId="16" xfId="66" applyNumberFormat="1" applyFont="1" applyFill="1" applyBorder="1" applyAlignment="1" applyProtection="1">
      <alignment horizontal="right" vertical="center" shrinkToFit="1"/>
      <protection/>
    </xf>
    <xf numFmtId="0" fontId="0" fillId="0" borderId="20" xfId="0" applyBorder="1" applyAlignment="1">
      <alignment horizontal="right" vertical="center" shrinkToFit="1"/>
    </xf>
    <xf numFmtId="4" fontId="60" fillId="0" borderId="15" xfId="0" applyNumberFormat="1" applyFont="1" applyFill="1" applyBorder="1" applyAlignment="1" applyProtection="1">
      <alignment vertical="center"/>
      <protection locked="0"/>
    </xf>
    <xf numFmtId="0" fontId="60" fillId="0" borderId="22" xfId="0" applyFont="1" applyBorder="1" applyAlignment="1">
      <alignment vertical="center" wrapText="1"/>
    </xf>
    <xf numFmtId="4" fontId="61" fillId="0" borderId="15" xfId="0" applyNumberFormat="1" applyFont="1" applyFill="1" applyBorder="1" applyAlignment="1" applyProtection="1">
      <alignment horizontal="right"/>
      <protection locked="0"/>
    </xf>
    <xf numFmtId="49" fontId="62" fillId="0" borderId="15" xfId="0" applyNumberFormat="1" applyFont="1" applyFill="1" applyBorder="1" applyAlignment="1" applyProtection="1">
      <alignment vertical="center" wrapText="1"/>
      <protection locked="0"/>
    </xf>
    <xf numFmtId="49" fontId="58" fillId="0" borderId="15" xfId="0" applyNumberFormat="1" applyFont="1" applyFill="1" applyBorder="1" applyAlignment="1" applyProtection="1">
      <alignment vertical="center" wrapText="1"/>
      <protection locked="0"/>
    </xf>
    <xf numFmtId="4" fontId="52" fillId="35" borderId="15" xfId="53" applyNumberFormat="1" applyFont="1" applyFill="1" applyBorder="1" applyAlignment="1" applyProtection="1">
      <alignment horizontal="right" vertical="top" shrinkToFit="1"/>
      <protection/>
    </xf>
    <xf numFmtId="4" fontId="52" fillId="35" borderId="15" xfId="53" applyNumberFormat="1" applyFont="1" applyFill="1" applyBorder="1" applyAlignment="1" applyProtection="1">
      <alignment horizontal="right" vertical="center" shrinkToFit="1"/>
      <protection/>
    </xf>
    <xf numFmtId="0" fontId="0" fillId="0" borderId="14" xfId="0" applyBorder="1" applyAlignment="1">
      <alignment horizontal="right" vertical="center" shrinkToFit="1"/>
    </xf>
    <xf numFmtId="4" fontId="59" fillId="9" borderId="19" xfId="66" applyNumberFormat="1" applyFont="1" applyFill="1" applyBorder="1" applyAlignment="1" applyProtection="1">
      <alignment horizontal="right" vertical="center" shrinkToFit="1"/>
      <protection/>
    </xf>
    <xf numFmtId="4" fontId="52" fillId="0" borderId="0" xfId="40" applyNumberFormat="1" applyFont="1" applyFill="1" applyProtection="1">
      <alignment/>
      <protection/>
    </xf>
    <xf numFmtId="49" fontId="58" fillId="0" borderId="15" xfId="0" applyNumberFormat="1" applyFont="1" applyFill="1" applyBorder="1" applyAlignment="1" applyProtection="1">
      <alignment horizontal="left" vertical="center" wrapText="1"/>
      <protection locked="0"/>
    </xf>
    <xf numFmtId="49" fontId="4" fillId="0" borderId="15" xfId="0" applyNumberFormat="1" applyFont="1" applyFill="1" applyBorder="1" applyAlignment="1" applyProtection="1">
      <alignment horizontal="left" vertical="center" wrapText="1"/>
      <protection locked="0"/>
    </xf>
    <xf numFmtId="49" fontId="4" fillId="0" borderId="22" xfId="0" applyNumberFormat="1" applyFont="1" applyFill="1" applyBorder="1" applyAlignment="1" applyProtection="1">
      <alignment horizontal="left" vertical="center" wrapText="1"/>
      <protection locked="0"/>
    </xf>
    <xf numFmtId="0" fontId="0" fillId="0" borderId="27" xfId="0" applyBorder="1" applyAlignment="1">
      <alignment horizontal="right" vertical="center" shrinkToFit="1"/>
    </xf>
    <xf numFmtId="0" fontId="0" fillId="0" borderId="28" xfId="0" applyBorder="1" applyAlignment="1">
      <alignment vertical="center"/>
    </xf>
    <xf numFmtId="0" fontId="52" fillId="0" borderId="16" xfId="57" applyNumberFormat="1" applyFont="1" applyFill="1" applyBorder="1" applyAlignment="1" applyProtection="1">
      <alignment vertical="center" wrapText="1"/>
      <protection/>
    </xf>
    <xf numFmtId="0" fontId="0" fillId="0" borderId="29" xfId="0" applyBorder="1" applyAlignment="1">
      <alignment vertical="center" wrapText="1"/>
    </xf>
    <xf numFmtId="0" fontId="0" fillId="0" borderId="20" xfId="0" applyBorder="1" applyAlignment="1">
      <alignment vertical="center" wrapText="1"/>
    </xf>
    <xf numFmtId="49" fontId="52" fillId="0" borderId="16" xfId="48" applyNumberFormat="1" applyFont="1" applyFill="1" applyBorder="1" applyAlignment="1" applyProtection="1">
      <alignment horizontal="center" vertical="center" shrinkToFit="1"/>
      <protection/>
    </xf>
    <xf numFmtId="0" fontId="0" fillId="0" borderId="29" xfId="0" applyBorder="1" applyAlignment="1">
      <alignment horizontal="center" vertical="center" shrinkToFit="1"/>
    </xf>
    <xf numFmtId="0" fontId="0" fillId="0" borderId="20" xfId="0" applyBorder="1" applyAlignment="1">
      <alignment horizontal="center" vertical="center" shrinkToFit="1"/>
    </xf>
    <xf numFmtId="4" fontId="52" fillId="0" borderId="16" xfId="66" applyNumberFormat="1" applyFont="1" applyFill="1" applyBorder="1" applyAlignment="1" applyProtection="1">
      <alignment horizontal="right" vertical="center" shrinkToFit="1"/>
      <protection/>
    </xf>
    <xf numFmtId="0" fontId="0" fillId="0" borderId="29" xfId="0" applyBorder="1" applyAlignment="1">
      <alignment horizontal="right" vertical="center" shrinkToFit="1"/>
    </xf>
    <xf numFmtId="0" fontId="0" fillId="0" borderId="20" xfId="0" applyBorder="1" applyAlignment="1">
      <alignment horizontal="right" vertical="center" shrinkToFit="1"/>
    </xf>
    <xf numFmtId="4" fontId="52" fillId="0" borderId="18" xfId="58" applyNumberFormat="1" applyFont="1" applyFill="1" applyBorder="1" applyAlignment="1" applyProtection="1">
      <alignment horizontal="right" vertical="center" shrinkToFit="1"/>
      <protection/>
    </xf>
    <xf numFmtId="0" fontId="0" fillId="0" borderId="30" xfId="0" applyBorder="1" applyAlignment="1">
      <alignment horizontal="right" vertical="center" shrinkToFit="1"/>
    </xf>
    <xf numFmtId="9" fontId="2" fillId="0" borderId="17" xfId="0" applyNumberFormat="1" applyFont="1" applyFill="1" applyBorder="1" applyAlignment="1" applyProtection="1">
      <alignment vertical="center"/>
      <protection locked="0"/>
    </xf>
    <xf numFmtId="0" fontId="0" fillId="0" borderId="22" xfId="0" applyBorder="1" applyAlignment="1">
      <alignment vertical="center"/>
    </xf>
    <xf numFmtId="0" fontId="52" fillId="0" borderId="29" xfId="57" applyNumberFormat="1" applyFont="1" applyFill="1" applyBorder="1" applyAlignment="1" applyProtection="1">
      <alignment vertical="center" wrapText="1"/>
      <protection/>
    </xf>
    <xf numFmtId="49" fontId="52" fillId="0" borderId="29" xfId="48" applyNumberFormat="1" applyFont="1" applyFill="1" applyBorder="1" applyAlignment="1" applyProtection="1">
      <alignment horizontal="center" vertical="center" shrinkToFit="1"/>
      <protection/>
    </xf>
    <xf numFmtId="4" fontId="52" fillId="0" borderId="29" xfId="66" applyNumberFormat="1" applyFont="1" applyFill="1" applyBorder="1" applyAlignment="1" applyProtection="1">
      <alignment horizontal="right" vertical="center" shrinkToFit="1"/>
      <protection/>
    </xf>
    <xf numFmtId="4" fontId="52" fillId="0" borderId="27" xfId="58" applyNumberFormat="1" applyFont="1" applyFill="1" applyBorder="1" applyAlignment="1" applyProtection="1">
      <alignment horizontal="right" vertical="center" shrinkToFit="1"/>
      <protection/>
    </xf>
    <xf numFmtId="9" fontId="2" fillId="0" borderId="28" xfId="0" applyNumberFormat="1" applyFont="1" applyFill="1" applyBorder="1" applyAlignment="1" applyProtection="1">
      <alignment vertical="center"/>
      <protection locked="0"/>
    </xf>
    <xf numFmtId="4" fontId="52" fillId="0" borderId="17" xfId="58" applyNumberFormat="1" applyFont="1" applyFill="1" applyBorder="1" applyAlignment="1" applyProtection="1">
      <alignment horizontal="right" vertical="center" shrinkToFit="1"/>
      <protection/>
    </xf>
    <xf numFmtId="4" fontId="52" fillId="0" borderId="28" xfId="58" applyNumberFormat="1" applyFont="1" applyFill="1" applyBorder="1" applyAlignment="1" applyProtection="1">
      <alignment horizontal="right" vertical="center" shrinkToFit="1"/>
      <protection/>
    </xf>
    <xf numFmtId="4" fontId="52" fillId="0" borderId="18" xfId="66" applyNumberFormat="1" applyFont="1" applyFill="1" applyBorder="1" applyAlignment="1" applyProtection="1">
      <alignment horizontal="right" vertical="center" shrinkToFit="1"/>
      <protection/>
    </xf>
    <xf numFmtId="4" fontId="52" fillId="0" borderId="27" xfId="66" applyNumberFormat="1" applyFont="1" applyFill="1" applyBorder="1" applyAlignment="1" applyProtection="1">
      <alignment horizontal="right" vertical="center" shrinkToFit="1"/>
      <protection/>
    </xf>
    <xf numFmtId="0" fontId="0" fillId="0" borderId="28" xfId="0" applyBorder="1" applyAlignment="1">
      <alignment horizontal="right" vertical="center" shrinkToFit="1"/>
    </xf>
    <xf numFmtId="49" fontId="8" fillId="0" borderId="17" xfId="0" applyNumberFormat="1" applyFont="1" applyFill="1" applyBorder="1" applyAlignment="1" applyProtection="1">
      <alignment vertical="center" wrapText="1"/>
      <protection locked="0"/>
    </xf>
    <xf numFmtId="0" fontId="8" fillId="0" borderId="22" xfId="0" applyFont="1" applyBorder="1" applyAlignment="1">
      <alignment vertical="center" wrapText="1"/>
    </xf>
    <xf numFmtId="0" fontId="63" fillId="0" borderId="0" xfId="43" applyNumberFormat="1" applyFont="1" applyFill="1" applyAlignment="1" applyProtection="1">
      <alignment horizontal="right"/>
      <protection/>
    </xf>
    <xf numFmtId="0" fontId="64" fillId="0" borderId="0" xfId="86" applyFont="1" applyFill="1" applyAlignment="1">
      <alignment horizontal="center" vertical="center" wrapText="1"/>
      <protection/>
    </xf>
    <xf numFmtId="0" fontId="2" fillId="15" borderId="15" xfId="0" applyFont="1" applyFill="1" applyBorder="1" applyAlignment="1" applyProtection="1">
      <alignment horizontal="center" vertical="center"/>
      <protection locked="0"/>
    </xf>
    <xf numFmtId="0" fontId="8" fillId="15" borderId="15" xfId="87" applyFont="1" applyFill="1" applyBorder="1" applyAlignment="1" applyProtection="1">
      <alignment horizontal="center" vertical="center" wrapText="1" readingOrder="1"/>
      <protection locked="0"/>
    </xf>
    <xf numFmtId="49" fontId="2" fillId="15" borderId="15" xfId="0" applyNumberFormat="1" applyFont="1" applyFill="1" applyBorder="1" applyAlignment="1" applyProtection="1">
      <alignment horizontal="center" vertical="center" wrapText="1"/>
      <protection locked="0"/>
    </xf>
    <xf numFmtId="0" fontId="0" fillId="15" borderId="15" xfId="0" applyFill="1" applyBorder="1" applyAlignment="1">
      <alignment horizontal="center" vertical="center" wrapText="1"/>
    </xf>
    <xf numFmtId="0" fontId="8" fillId="15" borderId="15" xfId="87" applyFont="1" applyFill="1" applyBorder="1" applyAlignment="1">
      <alignment horizontal="center" vertical="center" wrapText="1"/>
      <protection/>
    </xf>
    <xf numFmtId="0" fontId="59" fillId="15" borderId="2" xfId="52" applyNumberFormat="1" applyFont="1" applyFill="1" applyAlignment="1" applyProtection="1">
      <alignment horizontal="left"/>
      <protection/>
    </xf>
    <xf numFmtId="0" fontId="59" fillId="15" borderId="2" xfId="52" applyFont="1" applyFill="1" applyAlignment="1">
      <alignment horizontal="left"/>
      <protection/>
    </xf>
    <xf numFmtId="0" fontId="52" fillId="15" borderId="2" xfId="45" applyNumberFormat="1" applyFont="1" applyFill="1" applyProtection="1">
      <alignment horizontal="center" vertical="center" wrapText="1"/>
      <protection/>
    </xf>
    <xf numFmtId="0" fontId="52" fillId="15" borderId="2" xfId="45" applyFont="1" applyFill="1">
      <alignment horizontal="center" vertical="center" wrapText="1"/>
      <protection/>
    </xf>
    <xf numFmtId="0" fontId="52" fillId="15" borderId="19" xfId="45" applyNumberFormat="1" applyFont="1" applyFill="1" applyBorder="1" applyProtection="1">
      <alignment horizontal="center" vertical="center" wrapText="1"/>
      <protection/>
    </xf>
    <xf numFmtId="0" fontId="52" fillId="15" borderId="19" xfId="45" applyFont="1" applyFill="1" applyBorder="1">
      <alignment horizontal="center" vertical="center" wrapText="1"/>
      <protection/>
    </xf>
    <xf numFmtId="0" fontId="52" fillId="15" borderId="15" xfId="45" applyNumberFormat="1" applyFont="1" applyFill="1" applyBorder="1" applyProtection="1">
      <alignment horizontal="center" vertical="center" wrapText="1"/>
      <protection/>
    </xf>
    <xf numFmtId="0" fontId="52" fillId="15" borderId="15" xfId="45" applyFont="1" applyFill="1" applyBorder="1">
      <alignment horizontal="center" vertical="center" wrapText="1"/>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61" xfId="64"/>
    <cellStyle name="xl63" xfId="65"/>
    <cellStyle name="xl64" xfId="66"/>
    <cellStyle name="Акцент1" xfId="67"/>
    <cellStyle name="Акцент2" xfId="68"/>
    <cellStyle name="Акцент3" xfId="69"/>
    <cellStyle name="Акцент4" xfId="70"/>
    <cellStyle name="Акцент5" xfId="71"/>
    <cellStyle name="Акцент6" xfId="72"/>
    <cellStyle name="Ввод " xfId="73"/>
    <cellStyle name="Вывод" xfId="74"/>
    <cellStyle name="Вычисление"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3" xfId="87"/>
    <cellStyle name="Плохой" xfId="88"/>
    <cellStyle name="Пояснение" xfId="89"/>
    <cellStyle name="Примечание" xfId="90"/>
    <cellStyle name="Percent" xfId="91"/>
    <cellStyle name="Процентный 2" xfId="92"/>
    <cellStyle name="Связанная ячейка" xfId="93"/>
    <cellStyle name="Текст предупреждения" xfId="94"/>
    <cellStyle name="Comma" xfId="95"/>
    <cellStyle name="Comma [0]" xfId="96"/>
    <cellStyle name="Хороший"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48"/>
  <sheetViews>
    <sheetView showGridLines="0" tabSelected="1" zoomScalePageLayoutView="0" workbookViewId="0" topLeftCell="A1">
      <selection activeCell="A5" sqref="A5:IV5"/>
    </sheetView>
  </sheetViews>
  <sheetFormatPr defaultColWidth="9.140625" defaultRowHeight="15" outlineLevelRow="1"/>
  <cols>
    <col min="1" max="1" width="45.28125" style="2" customWidth="1"/>
    <col min="2" max="2" width="7.7109375" style="2" customWidth="1"/>
    <col min="3" max="3" width="6.421875" style="2" customWidth="1"/>
    <col min="4" max="4" width="21.57421875" style="2" customWidth="1"/>
    <col min="5" max="5" width="16.421875" style="2" customWidth="1"/>
    <col min="6" max="6" width="14.57421875" style="2" customWidth="1"/>
    <col min="7" max="7" width="15.140625" style="2" customWidth="1"/>
    <col min="8" max="8" width="13.57421875" style="2" customWidth="1"/>
    <col min="9" max="9" width="17.7109375" style="2" customWidth="1"/>
    <col min="10" max="10" width="53.00390625" style="12" customWidth="1"/>
    <col min="11" max="11" width="10.7109375" style="3" bestFit="1" customWidth="1"/>
    <col min="12" max="12" width="10.00390625" style="3" bestFit="1" customWidth="1"/>
    <col min="13" max="16384" width="9.140625" style="3" customWidth="1"/>
  </cols>
  <sheetData>
    <row r="1" spans="1:10" ht="41.25" customHeight="1">
      <c r="A1" s="130" t="s">
        <v>109</v>
      </c>
      <c r="B1" s="130"/>
      <c r="C1" s="130"/>
      <c r="D1" s="130"/>
      <c r="E1" s="130"/>
      <c r="F1" s="130"/>
      <c r="G1" s="130"/>
      <c r="H1" s="130"/>
      <c r="I1" s="130"/>
      <c r="J1" s="130"/>
    </row>
    <row r="2" spans="1:10" ht="12.75" customHeight="1">
      <c r="A2" s="129" t="s">
        <v>26</v>
      </c>
      <c r="B2" s="129"/>
      <c r="C2" s="129"/>
      <c r="D2" s="129"/>
      <c r="E2" s="129"/>
      <c r="F2" s="129"/>
      <c r="G2" s="129"/>
      <c r="H2" s="129"/>
      <c r="I2" s="129"/>
      <c r="J2" s="129"/>
    </row>
    <row r="3" spans="1:10" ht="40.5" customHeight="1">
      <c r="A3" s="138" t="s">
        <v>0</v>
      </c>
      <c r="B3" s="140" t="s">
        <v>10</v>
      </c>
      <c r="C3" s="142" t="s">
        <v>11</v>
      </c>
      <c r="D3" s="131" t="s">
        <v>28</v>
      </c>
      <c r="E3" s="131"/>
      <c r="F3" s="131"/>
      <c r="G3" s="132" t="s">
        <v>29</v>
      </c>
      <c r="H3" s="132"/>
      <c r="I3" s="133" t="s">
        <v>31</v>
      </c>
      <c r="J3" s="134"/>
    </row>
    <row r="4" spans="1:10" ht="109.5" customHeight="1">
      <c r="A4" s="139"/>
      <c r="B4" s="141"/>
      <c r="C4" s="143"/>
      <c r="D4" s="30" t="s">
        <v>111</v>
      </c>
      <c r="E4" s="30" t="s">
        <v>27</v>
      </c>
      <c r="F4" s="30" t="s">
        <v>110</v>
      </c>
      <c r="G4" s="31" t="s">
        <v>28</v>
      </c>
      <c r="H4" s="32" t="s">
        <v>30</v>
      </c>
      <c r="I4" s="135" t="s">
        <v>67</v>
      </c>
      <c r="J4" s="134"/>
    </row>
    <row r="5" spans="1:10" ht="13.5" customHeight="1">
      <c r="A5" s="13">
        <v>1</v>
      </c>
      <c r="B5" s="23">
        <v>2</v>
      </c>
      <c r="C5" s="26">
        <v>3</v>
      </c>
      <c r="D5" s="25">
        <v>4</v>
      </c>
      <c r="E5" s="25">
        <v>5</v>
      </c>
      <c r="F5" s="25">
        <v>6</v>
      </c>
      <c r="G5" s="14">
        <v>7</v>
      </c>
      <c r="H5" s="15">
        <v>8</v>
      </c>
      <c r="I5" s="15">
        <v>9</v>
      </c>
      <c r="J5" s="29">
        <v>10</v>
      </c>
    </row>
    <row r="6" spans="1:10" ht="15">
      <c r="A6" s="35" t="s">
        <v>53</v>
      </c>
      <c r="B6" s="36" t="s">
        <v>12</v>
      </c>
      <c r="C6" s="37"/>
      <c r="D6" s="38">
        <f>D7+D8+D9+D10+D11+D12+D13+D14</f>
        <v>78844213.72999999</v>
      </c>
      <c r="E6" s="38">
        <f>E7+E8+E9+E10+E11+E12+E13+E14</f>
        <v>79667714.88</v>
      </c>
      <c r="F6" s="38">
        <f>F7+F8+F9+F10+F11+F12+F13+F14</f>
        <v>79166911.85000001</v>
      </c>
      <c r="G6" s="39">
        <f>F6-D6</f>
        <v>322698.12000001967</v>
      </c>
      <c r="H6" s="40">
        <f aca="true" t="shared" si="0" ref="H6:H14">F6/D6</f>
        <v>1.0040928573541883</v>
      </c>
      <c r="I6" s="50">
        <f>E6-D6</f>
        <v>823501.150000006</v>
      </c>
      <c r="J6" s="41"/>
    </row>
    <row r="7" spans="1:11" ht="38.25" outlineLevel="1">
      <c r="A7" s="16" t="s">
        <v>21</v>
      </c>
      <c r="B7" s="56" t="s">
        <v>12</v>
      </c>
      <c r="C7" s="55" t="s">
        <v>13</v>
      </c>
      <c r="D7" s="70">
        <v>2585903.36</v>
      </c>
      <c r="E7" s="71">
        <v>2908580.75</v>
      </c>
      <c r="F7" s="71">
        <v>2908580.75</v>
      </c>
      <c r="G7" s="78">
        <f>F7-D7</f>
        <v>322677.39000000013</v>
      </c>
      <c r="H7" s="79">
        <f t="shared" si="0"/>
        <v>1.1247832362923262</v>
      </c>
      <c r="I7" s="80">
        <f>E7-D7</f>
        <v>322677.39000000013</v>
      </c>
      <c r="J7" s="100" t="s">
        <v>68</v>
      </c>
      <c r="K7" s="7"/>
    </row>
    <row r="8" spans="1:12" ht="51" outlineLevel="1">
      <c r="A8" s="60" t="s">
        <v>22</v>
      </c>
      <c r="B8" s="27" t="s">
        <v>12</v>
      </c>
      <c r="C8" s="27" t="s">
        <v>14</v>
      </c>
      <c r="D8" s="70">
        <v>4806791.77</v>
      </c>
      <c r="E8" s="72">
        <v>5460640.38</v>
      </c>
      <c r="F8" s="71">
        <v>5454577.67</v>
      </c>
      <c r="G8" s="78">
        <f aca="true" t="shared" si="1" ref="G8:G14">F8-D8</f>
        <v>647785.9000000004</v>
      </c>
      <c r="H8" s="79">
        <f t="shared" si="0"/>
        <v>1.1347647102258396</v>
      </c>
      <c r="I8" s="80">
        <f aca="true" t="shared" si="2" ref="I8:I14">E8-D8</f>
        <v>653848.6100000003</v>
      </c>
      <c r="J8" s="100" t="s">
        <v>114</v>
      </c>
      <c r="L8" s="7"/>
    </row>
    <row r="9" spans="1:11" ht="51" outlineLevel="1">
      <c r="A9" s="57" t="s">
        <v>23</v>
      </c>
      <c r="B9" s="58" t="s">
        <v>12</v>
      </c>
      <c r="C9" s="59" t="s">
        <v>15</v>
      </c>
      <c r="D9" s="70">
        <v>41934070.54</v>
      </c>
      <c r="E9" s="72">
        <v>44202897.25</v>
      </c>
      <c r="F9" s="71">
        <v>44136310.09</v>
      </c>
      <c r="G9" s="78">
        <f t="shared" si="1"/>
        <v>2202239.5500000045</v>
      </c>
      <c r="H9" s="79">
        <f t="shared" si="0"/>
        <v>1.0525167130603106</v>
      </c>
      <c r="I9" s="80">
        <f t="shared" si="2"/>
        <v>2268826.710000001</v>
      </c>
      <c r="J9" s="100" t="s">
        <v>70</v>
      </c>
      <c r="K9" s="7"/>
    </row>
    <row r="10" spans="1:10" ht="24" outlineLevel="1">
      <c r="A10" s="5" t="s">
        <v>61</v>
      </c>
      <c r="B10" s="6" t="s">
        <v>12</v>
      </c>
      <c r="C10" s="24" t="s">
        <v>16</v>
      </c>
      <c r="D10" s="70">
        <v>6266.8</v>
      </c>
      <c r="E10" s="72">
        <v>4137.65</v>
      </c>
      <c r="F10" s="73">
        <v>4080</v>
      </c>
      <c r="G10" s="78">
        <f t="shared" si="1"/>
        <v>-2186.8</v>
      </c>
      <c r="H10" s="81">
        <f t="shared" si="0"/>
        <v>0.6510499776600498</v>
      </c>
      <c r="I10" s="80">
        <f t="shared" si="2"/>
        <v>-2129.1500000000005</v>
      </c>
      <c r="J10" s="101" t="s">
        <v>115</v>
      </c>
    </row>
    <row r="11" spans="1:10" ht="38.25" outlineLevel="1">
      <c r="A11" s="5" t="s">
        <v>112</v>
      </c>
      <c r="B11" s="6" t="s">
        <v>12</v>
      </c>
      <c r="C11" s="58" t="s">
        <v>17</v>
      </c>
      <c r="D11" s="72">
        <v>3712234.33</v>
      </c>
      <c r="E11" s="74">
        <v>3954927.69</v>
      </c>
      <c r="F11" s="73">
        <v>3954677.59</v>
      </c>
      <c r="G11" s="78">
        <f t="shared" si="1"/>
        <v>242443.25999999978</v>
      </c>
      <c r="H11" s="81"/>
      <c r="I11" s="80">
        <f t="shared" si="2"/>
        <v>242693.35999999987</v>
      </c>
      <c r="J11" s="101" t="s">
        <v>116</v>
      </c>
    </row>
    <row r="12" spans="1:10" ht="15" outlineLevel="1">
      <c r="A12" s="5" t="s">
        <v>113</v>
      </c>
      <c r="B12" s="6" t="s">
        <v>12</v>
      </c>
      <c r="C12" s="58" t="s">
        <v>18</v>
      </c>
      <c r="D12" s="71">
        <v>1000000</v>
      </c>
      <c r="E12" s="75">
        <v>1000000</v>
      </c>
      <c r="F12" s="75">
        <v>1000000</v>
      </c>
      <c r="G12" s="78">
        <f t="shared" si="1"/>
        <v>0</v>
      </c>
      <c r="H12" s="81"/>
      <c r="I12" s="80">
        <f t="shared" si="2"/>
        <v>0</v>
      </c>
      <c r="J12" s="83"/>
    </row>
    <row r="13" spans="1:10" ht="45" customHeight="1" outlineLevel="1">
      <c r="A13" s="5" t="s">
        <v>24</v>
      </c>
      <c r="B13" s="6" t="s">
        <v>12</v>
      </c>
      <c r="C13" s="6" t="s">
        <v>19</v>
      </c>
      <c r="D13" s="73">
        <v>1000000</v>
      </c>
      <c r="E13" s="72">
        <v>300000</v>
      </c>
      <c r="F13" s="76">
        <v>0</v>
      </c>
      <c r="G13" s="78">
        <f t="shared" si="1"/>
        <v>-1000000</v>
      </c>
      <c r="H13" s="79">
        <f t="shared" si="0"/>
        <v>0</v>
      </c>
      <c r="I13" s="91">
        <f t="shared" si="2"/>
        <v>-700000</v>
      </c>
      <c r="J13" s="99" t="s">
        <v>177</v>
      </c>
    </row>
    <row r="14" spans="1:15" ht="15" outlineLevel="1">
      <c r="A14" s="5" t="s">
        <v>25</v>
      </c>
      <c r="B14" s="6" t="s">
        <v>12</v>
      </c>
      <c r="C14" s="6" t="s">
        <v>20</v>
      </c>
      <c r="D14" s="77">
        <v>23798946.93</v>
      </c>
      <c r="E14" s="72">
        <v>21836531.16</v>
      </c>
      <c r="F14" s="76">
        <v>21708685.75</v>
      </c>
      <c r="G14" s="78">
        <f t="shared" si="1"/>
        <v>-2090261.1799999997</v>
      </c>
      <c r="H14" s="79">
        <f t="shared" si="0"/>
        <v>0.9121700138183383</v>
      </c>
      <c r="I14" s="80">
        <f t="shared" si="2"/>
        <v>-1962415.7699999996</v>
      </c>
      <c r="J14" s="82"/>
      <c r="O14" s="3" t="s">
        <v>60</v>
      </c>
    </row>
    <row r="15" spans="1:10" ht="23.25" customHeight="1" outlineLevel="1">
      <c r="A15" s="104"/>
      <c r="B15" s="107"/>
      <c r="C15" s="107"/>
      <c r="D15" s="110"/>
      <c r="E15" s="110"/>
      <c r="F15" s="110"/>
      <c r="G15" s="113"/>
      <c r="H15" s="115"/>
      <c r="I15" s="61">
        <v>-489.83</v>
      </c>
      <c r="J15" s="127" t="s">
        <v>71</v>
      </c>
    </row>
    <row r="16" spans="1:10" ht="15" outlineLevel="1">
      <c r="A16" s="105"/>
      <c r="B16" s="108"/>
      <c r="C16" s="108"/>
      <c r="D16" s="111"/>
      <c r="E16" s="111"/>
      <c r="F16" s="111"/>
      <c r="G16" s="102"/>
      <c r="H16" s="103"/>
      <c r="I16" s="61">
        <v>9.18</v>
      </c>
      <c r="J16" s="128"/>
    </row>
    <row r="17" spans="1:10" ht="25.5" outlineLevel="1">
      <c r="A17" s="105"/>
      <c r="B17" s="108"/>
      <c r="C17" s="108"/>
      <c r="D17" s="111"/>
      <c r="E17" s="111"/>
      <c r="F17" s="111"/>
      <c r="G17" s="102"/>
      <c r="H17" s="103"/>
      <c r="I17" s="61">
        <v>-200</v>
      </c>
      <c r="J17" s="62" t="s">
        <v>72</v>
      </c>
    </row>
    <row r="18" spans="1:10" ht="25.5" outlineLevel="1">
      <c r="A18" s="105"/>
      <c r="B18" s="108"/>
      <c r="C18" s="108"/>
      <c r="D18" s="111"/>
      <c r="E18" s="111"/>
      <c r="F18" s="111"/>
      <c r="G18" s="102"/>
      <c r="H18" s="103"/>
      <c r="I18" s="61">
        <v>-390</v>
      </c>
      <c r="J18" s="62" t="s">
        <v>73</v>
      </c>
    </row>
    <row r="19" spans="1:10" ht="28.5" customHeight="1" outlineLevel="1">
      <c r="A19" s="105"/>
      <c r="B19" s="108"/>
      <c r="C19" s="108"/>
      <c r="D19" s="111"/>
      <c r="E19" s="111"/>
      <c r="F19" s="111"/>
      <c r="G19" s="102"/>
      <c r="H19" s="103"/>
      <c r="I19" s="89">
        <v>-353.15</v>
      </c>
      <c r="J19" s="90" t="s">
        <v>74</v>
      </c>
    </row>
    <row r="20" spans="1:10" ht="36" customHeight="1" outlineLevel="1">
      <c r="A20" s="105"/>
      <c r="B20" s="108"/>
      <c r="C20" s="108"/>
      <c r="D20" s="111"/>
      <c r="E20" s="111"/>
      <c r="F20" s="111"/>
      <c r="G20" s="102"/>
      <c r="H20" s="103"/>
      <c r="I20" s="61">
        <v>747.68</v>
      </c>
      <c r="J20" s="62" t="s">
        <v>75</v>
      </c>
    </row>
    <row r="21" spans="1:10" ht="69" customHeight="1" outlineLevel="1">
      <c r="A21" s="105"/>
      <c r="B21" s="108"/>
      <c r="C21" s="108"/>
      <c r="D21" s="111"/>
      <c r="E21" s="111"/>
      <c r="F21" s="111"/>
      <c r="G21" s="102"/>
      <c r="H21" s="103"/>
      <c r="I21" s="61">
        <v>-1648.03</v>
      </c>
      <c r="J21" s="62" t="s">
        <v>117</v>
      </c>
    </row>
    <row r="22" spans="1:10" ht="53.25" customHeight="1" outlineLevel="1">
      <c r="A22" s="105"/>
      <c r="B22" s="108"/>
      <c r="C22" s="108"/>
      <c r="D22" s="111"/>
      <c r="E22" s="111"/>
      <c r="F22" s="111"/>
      <c r="G22" s="102"/>
      <c r="H22" s="103"/>
      <c r="I22" s="61">
        <v>139.81</v>
      </c>
      <c r="J22" s="62" t="s">
        <v>118</v>
      </c>
    </row>
    <row r="23" spans="1:10" ht="52.5" customHeight="1" outlineLevel="1">
      <c r="A23" s="105"/>
      <c r="B23" s="108"/>
      <c r="C23" s="108"/>
      <c r="D23" s="111"/>
      <c r="E23" s="111"/>
      <c r="F23" s="111"/>
      <c r="G23" s="102"/>
      <c r="H23" s="103"/>
      <c r="I23" s="61">
        <v>221.92</v>
      </c>
      <c r="J23" s="62" t="s">
        <v>119</v>
      </c>
    </row>
    <row r="24" spans="1:10" s="10" customFormat="1" ht="15" outlineLevel="1">
      <c r="A24" s="42" t="s">
        <v>62</v>
      </c>
      <c r="B24" s="43" t="s">
        <v>13</v>
      </c>
      <c r="C24" s="43"/>
      <c r="D24" s="44">
        <f>D25</f>
        <v>513100</v>
      </c>
      <c r="E24" s="44">
        <f>E25</f>
        <v>1244365</v>
      </c>
      <c r="F24" s="44">
        <f>F25</f>
        <v>1235146.78</v>
      </c>
      <c r="G24" s="44">
        <f>G25</f>
        <v>722046.78</v>
      </c>
      <c r="H24" s="40">
        <f>F24/D24</f>
        <v>2.407224283765348</v>
      </c>
      <c r="I24" s="50">
        <f>E24-D24</f>
        <v>731265</v>
      </c>
      <c r="J24" s="45"/>
    </row>
    <row r="25" spans="1:10" ht="15" outlineLevel="1">
      <c r="A25" s="5" t="s">
        <v>63</v>
      </c>
      <c r="B25" s="6" t="s">
        <v>13</v>
      </c>
      <c r="C25" s="6" t="s">
        <v>14</v>
      </c>
      <c r="D25" s="8">
        <v>513100</v>
      </c>
      <c r="E25" s="8">
        <v>1244365</v>
      </c>
      <c r="F25" s="8">
        <v>1235146.78</v>
      </c>
      <c r="G25" s="4">
        <f>F25-D25</f>
        <v>722046.78</v>
      </c>
      <c r="H25" s="11">
        <f>F25/D25</f>
        <v>2.407224283765348</v>
      </c>
      <c r="I25" s="51">
        <f>E25-D25</f>
        <v>731265</v>
      </c>
      <c r="J25" s="92"/>
    </row>
    <row r="26" spans="1:10" ht="24" outlineLevel="1">
      <c r="A26" s="5"/>
      <c r="B26" s="6"/>
      <c r="C26" s="6"/>
      <c r="D26" s="8"/>
      <c r="E26" s="8"/>
      <c r="F26" s="8"/>
      <c r="G26" s="4"/>
      <c r="H26" s="11"/>
      <c r="I26" s="51">
        <v>31265</v>
      </c>
      <c r="J26" s="93" t="s">
        <v>120</v>
      </c>
    </row>
    <row r="27" spans="1:10" ht="48" outlineLevel="1">
      <c r="A27" s="5"/>
      <c r="B27" s="6"/>
      <c r="C27" s="6"/>
      <c r="D27" s="8"/>
      <c r="E27" s="8"/>
      <c r="F27" s="8"/>
      <c r="G27" s="4"/>
      <c r="H27" s="11"/>
      <c r="I27" s="51">
        <v>700000</v>
      </c>
      <c r="J27" s="93" t="s">
        <v>121</v>
      </c>
    </row>
    <row r="28" spans="1:10" ht="25.5">
      <c r="A28" s="42" t="s">
        <v>1</v>
      </c>
      <c r="B28" s="43" t="s">
        <v>14</v>
      </c>
      <c r="C28" s="43"/>
      <c r="D28" s="44">
        <f>D29+D30+D36</f>
        <v>30704602.18</v>
      </c>
      <c r="E28" s="44">
        <f>E29+E30+E36</f>
        <v>22554835.98</v>
      </c>
      <c r="F28" s="44">
        <f>F29+F30+F36</f>
        <v>22485428.55</v>
      </c>
      <c r="G28" s="46">
        <f>F28-D28</f>
        <v>-8219173.629999999</v>
      </c>
      <c r="H28" s="40">
        <f>F28/D28</f>
        <v>0.7323146028137206</v>
      </c>
      <c r="I28" s="50">
        <f>E28-D28</f>
        <v>-8149766.199999999</v>
      </c>
      <c r="J28" s="45"/>
    </row>
    <row r="29" spans="1:10" ht="24.75" customHeight="1" outlineLevel="1">
      <c r="A29" s="5" t="s">
        <v>33</v>
      </c>
      <c r="B29" s="6" t="s">
        <v>14</v>
      </c>
      <c r="C29" s="6" t="s">
        <v>15</v>
      </c>
      <c r="D29" s="8">
        <v>1447967</v>
      </c>
      <c r="E29" s="8">
        <v>1447967</v>
      </c>
      <c r="F29" s="8">
        <v>1447967</v>
      </c>
      <c r="G29" s="4">
        <f>F29-D29</f>
        <v>0</v>
      </c>
      <c r="H29" s="11">
        <f>F29/D29</f>
        <v>1</v>
      </c>
      <c r="I29" s="51">
        <f>E29-D29</f>
        <v>0</v>
      </c>
      <c r="J29" s="9"/>
    </row>
    <row r="30" spans="1:10" ht="45" outlineLevel="1">
      <c r="A30" s="5" t="s">
        <v>32</v>
      </c>
      <c r="B30" s="6" t="s">
        <v>14</v>
      </c>
      <c r="C30" s="6" t="s">
        <v>54</v>
      </c>
      <c r="D30" s="8">
        <v>28837635.18</v>
      </c>
      <c r="E30" s="8">
        <v>20863868.98</v>
      </c>
      <c r="F30" s="8">
        <v>20794461.55</v>
      </c>
      <c r="G30" s="4">
        <f>F30-D30</f>
        <v>-8043173.629999999</v>
      </c>
      <c r="H30" s="11">
        <f>F30/D30</f>
        <v>0.7210876141612941</v>
      </c>
      <c r="I30" s="51">
        <f>E30-D30</f>
        <v>-7973766.199999999</v>
      </c>
      <c r="J30" s="64" t="s">
        <v>79</v>
      </c>
    </row>
    <row r="31" spans="1:10" ht="15" outlineLevel="1">
      <c r="A31" s="104"/>
      <c r="B31" s="107"/>
      <c r="C31" s="107"/>
      <c r="D31" s="110"/>
      <c r="E31" s="110"/>
      <c r="F31" s="110"/>
      <c r="G31" s="113"/>
      <c r="H31" s="115"/>
      <c r="I31" s="51">
        <v>-8059.82</v>
      </c>
      <c r="J31" s="65" t="s">
        <v>76</v>
      </c>
    </row>
    <row r="32" spans="1:10" ht="45" outlineLevel="1">
      <c r="A32" s="117"/>
      <c r="B32" s="118"/>
      <c r="C32" s="118"/>
      <c r="D32" s="119"/>
      <c r="E32" s="119"/>
      <c r="F32" s="119"/>
      <c r="G32" s="120"/>
      <c r="H32" s="121"/>
      <c r="I32" s="51">
        <v>-16</v>
      </c>
      <c r="J32" s="65" t="s">
        <v>122</v>
      </c>
    </row>
    <row r="33" spans="1:10" ht="15" outlineLevel="1">
      <c r="A33" s="105"/>
      <c r="B33" s="108"/>
      <c r="C33" s="108"/>
      <c r="D33" s="111"/>
      <c r="E33" s="111"/>
      <c r="F33" s="111"/>
      <c r="G33" s="102"/>
      <c r="H33" s="103"/>
      <c r="I33" s="51">
        <v>66.24</v>
      </c>
      <c r="J33" s="65" t="s">
        <v>77</v>
      </c>
    </row>
    <row r="34" spans="1:10" ht="15" outlineLevel="1">
      <c r="A34" s="105"/>
      <c r="B34" s="108"/>
      <c r="C34" s="108"/>
      <c r="D34" s="111"/>
      <c r="E34" s="111"/>
      <c r="F34" s="111"/>
      <c r="G34" s="102"/>
      <c r="H34" s="103"/>
      <c r="I34" s="51">
        <v>-10.24</v>
      </c>
      <c r="J34" s="66" t="s">
        <v>78</v>
      </c>
    </row>
    <row r="35" spans="1:10" ht="33.75" outlineLevel="1">
      <c r="A35" s="106"/>
      <c r="B35" s="109"/>
      <c r="C35" s="109"/>
      <c r="D35" s="112"/>
      <c r="E35" s="112"/>
      <c r="F35" s="112"/>
      <c r="G35" s="114"/>
      <c r="H35" s="116"/>
      <c r="I35" s="51">
        <v>46.05</v>
      </c>
      <c r="J35" s="66" t="s">
        <v>69</v>
      </c>
    </row>
    <row r="36" spans="1:10" ht="37.5" customHeight="1" outlineLevel="1">
      <c r="A36" s="5" t="s">
        <v>34</v>
      </c>
      <c r="B36" s="6" t="s">
        <v>14</v>
      </c>
      <c r="C36" s="6" t="s">
        <v>55</v>
      </c>
      <c r="D36" s="8">
        <v>419000</v>
      </c>
      <c r="E36" s="8">
        <v>243000</v>
      </c>
      <c r="F36" s="8">
        <v>243000</v>
      </c>
      <c r="G36" s="4">
        <f aca="true" t="shared" si="3" ref="G36:G41">F36-D36</f>
        <v>-176000</v>
      </c>
      <c r="H36" s="11">
        <f aca="true" t="shared" si="4" ref="H36:H41">F36/D36</f>
        <v>0.5799522673031027</v>
      </c>
      <c r="I36" s="51">
        <f aca="true" t="shared" si="5" ref="I36:I41">E36-D36</f>
        <v>-176000</v>
      </c>
      <c r="J36" s="63" t="s">
        <v>123</v>
      </c>
    </row>
    <row r="37" spans="1:10" ht="15">
      <c r="A37" s="42" t="s">
        <v>2</v>
      </c>
      <c r="B37" s="43" t="s">
        <v>15</v>
      </c>
      <c r="C37" s="43"/>
      <c r="D37" s="44">
        <f>D38+D39+D40+D41</f>
        <v>23202233.79</v>
      </c>
      <c r="E37" s="44">
        <f>E38+E39+E40+E41</f>
        <v>23010480.06</v>
      </c>
      <c r="F37" s="44">
        <f>F38+F39+F40+F41</f>
        <v>22649475.66</v>
      </c>
      <c r="G37" s="46">
        <f t="shared" si="3"/>
        <v>-552758.129999999</v>
      </c>
      <c r="H37" s="40">
        <f t="shared" si="4"/>
        <v>0.9761765123563994</v>
      </c>
      <c r="I37" s="50">
        <f t="shared" si="5"/>
        <v>-191753.73000000045</v>
      </c>
      <c r="J37" s="45"/>
    </row>
    <row r="38" spans="1:10" ht="26.25" customHeight="1" outlineLevel="1">
      <c r="A38" s="5" t="s">
        <v>35</v>
      </c>
      <c r="B38" s="6" t="s">
        <v>15</v>
      </c>
      <c r="C38" s="6" t="s">
        <v>16</v>
      </c>
      <c r="D38" s="95">
        <v>303029</v>
      </c>
      <c r="E38" s="8">
        <v>410719</v>
      </c>
      <c r="F38" s="8">
        <v>273971</v>
      </c>
      <c r="G38" s="4">
        <f t="shared" si="3"/>
        <v>-29058</v>
      </c>
      <c r="H38" s="11">
        <f t="shared" si="4"/>
        <v>0.904108187665207</v>
      </c>
      <c r="I38" s="51">
        <f t="shared" si="5"/>
        <v>107690</v>
      </c>
      <c r="J38" s="9" t="s">
        <v>80</v>
      </c>
    </row>
    <row r="39" spans="1:10" ht="15" outlineLevel="1">
      <c r="A39" s="5" t="s">
        <v>36</v>
      </c>
      <c r="B39" s="6" t="s">
        <v>15</v>
      </c>
      <c r="C39" s="6" t="s">
        <v>54</v>
      </c>
      <c r="D39" s="8">
        <v>22316404.79</v>
      </c>
      <c r="E39" s="8">
        <v>22316404.79</v>
      </c>
      <c r="F39" s="8">
        <v>22316404.79</v>
      </c>
      <c r="G39" s="4">
        <f t="shared" si="3"/>
        <v>0</v>
      </c>
      <c r="H39" s="11">
        <f t="shared" si="4"/>
        <v>1</v>
      </c>
      <c r="I39" s="51">
        <f t="shared" si="5"/>
        <v>0</v>
      </c>
      <c r="J39" s="9"/>
    </row>
    <row r="40" spans="1:10" ht="39.75" customHeight="1" outlineLevel="1">
      <c r="A40" s="5" t="s">
        <v>37</v>
      </c>
      <c r="B40" s="6" t="s">
        <v>15</v>
      </c>
      <c r="C40" s="6" t="s">
        <v>57</v>
      </c>
      <c r="D40" s="8">
        <v>30700</v>
      </c>
      <c r="E40" s="8">
        <v>36184.4</v>
      </c>
      <c r="F40" s="8">
        <v>31928</v>
      </c>
      <c r="G40" s="4">
        <f t="shared" si="3"/>
        <v>1228</v>
      </c>
      <c r="H40" s="11">
        <f t="shared" si="4"/>
        <v>1.04</v>
      </c>
      <c r="I40" s="51">
        <f t="shared" si="5"/>
        <v>5484.4000000000015</v>
      </c>
      <c r="J40" s="9" t="s">
        <v>124</v>
      </c>
    </row>
    <row r="41" spans="1:10" ht="15" outlineLevel="1">
      <c r="A41" s="5" t="s">
        <v>38</v>
      </c>
      <c r="B41" s="6" t="s">
        <v>15</v>
      </c>
      <c r="C41" s="6" t="s">
        <v>58</v>
      </c>
      <c r="D41" s="8">
        <v>552100</v>
      </c>
      <c r="E41" s="8">
        <v>247171.87</v>
      </c>
      <c r="F41" s="8">
        <v>27171.87</v>
      </c>
      <c r="G41" s="4">
        <f t="shared" si="3"/>
        <v>-524928.13</v>
      </c>
      <c r="H41" s="11">
        <f t="shared" si="4"/>
        <v>0.04921548632494113</v>
      </c>
      <c r="I41" s="51">
        <f t="shared" si="5"/>
        <v>-304928.13</v>
      </c>
      <c r="J41" s="9"/>
    </row>
    <row r="42" spans="1:10" ht="15" outlineLevel="1">
      <c r="A42" s="104"/>
      <c r="B42" s="107"/>
      <c r="C42" s="107"/>
      <c r="D42" s="110"/>
      <c r="E42" s="110"/>
      <c r="F42" s="110"/>
      <c r="G42" s="113"/>
      <c r="H42" s="115"/>
      <c r="I42" s="51">
        <v>-30</v>
      </c>
      <c r="J42" s="9" t="s">
        <v>125</v>
      </c>
    </row>
    <row r="43" spans="1:10" ht="36" outlineLevel="1">
      <c r="A43" s="106"/>
      <c r="B43" s="109"/>
      <c r="C43" s="109"/>
      <c r="D43" s="112"/>
      <c r="E43" s="112"/>
      <c r="F43" s="112"/>
      <c r="G43" s="114"/>
      <c r="H43" s="116"/>
      <c r="I43" s="51">
        <v>-274.93</v>
      </c>
      <c r="J43" s="9" t="s">
        <v>126</v>
      </c>
    </row>
    <row r="44" spans="1:10" ht="15">
      <c r="A44" s="42" t="s">
        <v>3</v>
      </c>
      <c r="B44" s="43" t="s">
        <v>16</v>
      </c>
      <c r="C44" s="43"/>
      <c r="D44" s="44">
        <f>D45+D49+D53+D57</f>
        <v>114063761.63</v>
      </c>
      <c r="E44" s="44">
        <f>E45+E49+E53+E57</f>
        <v>183319619.82</v>
      </c>
      <c r="F44" s="44">
        <f>F45+F49+F53+F57</f>
        <v>182929238.23000002</v>
      </c>
      <c r="G44" s="46">
        <f>F44-D44</f>
        <v>68865476.60000002</v>
      </c>
      <c r="H44" s="40">
        <f>F44/D44</f>
        <v>1.6037454456691147</v>
      </c>
      <c r="I44" s="52">
        <f>E44-D44</f>
        <v>69255858.19</v>
      </c>
      <c r="J44" s="47"/>
    </row>
    <row r="45" spans="1:10" ht="15" outlineLevel="1">
      <c r="A45" s="5" t="s">
        <v>39</v>
      </c>
      <c r="B45" s="6" t="s">
        <v>16</v>
      </c>
      <c r="C45" s="6" t="s">
        <v>12</v>
      </c>
      <c r="D45" s="8">
        <v>38538405.34</v>
      </c>
      <c r="E45" s="8">
        <v>13452190.55</v>
      </c>
      <c r="F45" s="8">
        <v>13299929.7</v>
      </c>
      <c r="G45" s="4">
        <f>F45-D45</f>
        <v>-25238475.640000004</v>
      </c>
      <c r="H45" s="11">
        <f>F45/D45</f>
        <v>0.3451084595395975</v>
      </c>
      <c r="I45" s="51">
        <f>E45-D45</f>
        <v>-25086214.790000003</v>
      </c>
      <c r="J45" s="9"/>
    </row>
    <row r="46" spans="1:10" ht="36" outlineLevel="1">
      <c r="A46" s="105"/>
      <c r="B46" s="108"/>
      <c r="C46" s="108"/>
      <c r="D46" s="111"/>
      <c r="E46" s="111"/>
      <c r="F46" s="111"/>
      <c r="G46" s="102"/>
      <c r="H46" s="103"/>
      <c r="I46" s="51">
        <v>-139.81</v>
      </c>
      <c r="J46" s="9" t="s">
        <v>127</v>
      </c>
    </row>
    <row r="47" spans="1:10" ht="36" outlineLevel="1">
      <c r="A47" s="105"/>
      <c r="B47" s="108"/>
      <c r="C47" s="108"/>
      <c r="D47" s="111"/>
      <c r="E47" s="111"/>
      <c r="F47" s="111"/>
      <c r="G47" s="102"/>
      <c r="H47" s="103"/>
      <c r="I47" s="51">
        <v>1943.08</v>
      </c>
      <c r="J47" s="9" t="s">
        <v>82</v>
      </c>
    </row>
    <row r="48" spans="1:10" ht="36" outlineLevel="1">
      <c r="A48" s="106"/>
      <c r="B48" s="109"/>
      <c r="C48" s="109"/>
      <c r="D48" s="112"/>
      <c r="E48" s="112"/>
      <c r="F48" s="112"/>
      <c r="G48" s="114"/>
      <c r="H48" s="116"/>
      <c r="I48" s="51">
        <v>-26889.49</v>
      </c>
      <c r="J48" s="9" t="s">
        <v>81</v>
      </c>
    </row>
    <row r="49" spans="1:10" ht="15" outlineLevel="1">
      <c r="A49" s="5" t="s">
        <v>40</v>
      </c>
      <c r="B49" s="6" t="s">
        <v>16</v>
      </c>
      <c r="C49" s="6" t="s">
        <v>13</v>
      </c>
      <c r="D49" s="94">
        <v>9968310</v>
      </c>
      <c r="E49" s="8">
        <v>28631691.44</v>
      </c>
      <c r="F49" s="8">
        <v>28618627.7</v>
      </c>
      <c r="G49" s="4">
        <f>F49-D49</f>
        <v>18650317.7</v>
      </c>
      <c r="H49" s="11">
        <f>F49/D49</f>
        <v>2.8709608449175437</v>
      </c>
      <c r="I49" s="51">
        <f>E49-D49</f>
        <v>18663381.44</v>
      </c>
      <c r="J49" s="9"/>
    </row>
    <row r="50" spans="1:10" ht="36" outlineLevel="1">
      <c r="A50" s="104"/>
      <c r="B50" s="107"/>
      <c r="C50" s="107"/>
      <c r="D50" s="110"/>
      <c r="E50" s="110"/>
      <c r="F50" s="110"/>
      <c r="G50" s="113"/>
      <c r="H50" s="115"/>
      <c r="I50" s="51">
        <v>304.49</v>
      </c>
      <c r="J50" s="9" t="s">
        <v>128</v>
      </c>
    </row>
    <row r="51" spans="1:10" ht="48" outlineLevel="1">
      <c r="A51" s="106"/>
      <c r="B51" s="109"/>
      <c r="C51" s="109"/>
      <c r="D51" s="112"/>
      <c r="E51" s="112"/>
      <c r="F51" s="112"/>
      <c r="G51" s="114"/>
      <c r="H51" s="116"/>
      <c r="I51" s="51">
        <v>9250</v>
      </c>
      <c r="J51" s="9" t="s">
        <v>130</v>
      </c>
    </row>
    <row r="52" spans="1:10" ht="37.5" customHeight="1" outlineLevel="1">
      <c r="A52" s="85"/>
      <c r="B52" s="84"/>
      <c r="C52" s="84"/>
      <c r="D52" s="88"/>
      <c r="E52" s="88"/>
      <c r="F52" s="88"/>
      <c r="G52" s="96"/>
      <c r="H52" s="86"/>
      <c r="I52" s="51">
        <v>9108.89</v>
      </c>
      <c r="J52" s="9" t="s">
        <v>131</v>
      </c>
    </row>
    <row r="53" spans="1:10" ht="15" outlineLevel="1">
      <c r="A53" s="5" t="s">
        <v>41</v>
      </c>
      <c r="B53" s="6" t="s">
        <v>16</v>
      </c>
      <c r="C53" s="6" t="s">
        <v>14</v>
      </c>
      <c r="D53" s="8">
        <v>9338444</v>
      </c>
      <c r="E53" s="8">
        <v>62685379.32</v>
      </c>
      <c r="F53" s="8">
        <v>62664322.32</v>
      </c>
      <c r="G53" s="4">
        <f>F53-D53</f>
        <v>53325878.32</v>
      </c>
      <c r="H53" s="11">
        <f>F53/D53</f>
        <v>6.710360132801568</v>
      </c>
      <c r="I53" s="51">
        <f>E53-D53</f>
        <v>53346935.32</v>
      </c>
      <c r="J53" s="9"/>
    </row>
    <row r="54" spans="1:10" ht="48" outlineLevel="1">
      <c r="A54" s="104"/>
      <c r="B54" s="107"/>
      <c r="C54" s="107"/>
      <c r="D54" s="110"/>
      <c r="E54" s="110"/>
      <c r="F54" s="110"/>
      <c r="G54" s="113"/>
      <c r="H54" s="115"/>
      <c r="I54" s="51">
        <v>600</v>
      </c>
      <c r="J54" s="9" t="s">
        <v>132</v>
      </c>
    </row>
    <row r="55" spans="1:10" ht="48" outlineLevel="1">
      <c r="A55" s="105"/>
      <c r="B55" s="108"/>
      <c r="C55" s="108"/>
      <c r="D55" s="111"/>
      <c r="E55" s="111"/>
      <c r="F55" s="111"/>
      <c r="G55" s="102"/>
      <c r="H55" s="103"/>
      <c r="I55" s="51">
        <v>42825.84</v>
      </c>
      <c r="J55" s="9" t="s">
        <v>133</v>
      </c>
    </row>
    <row r="56" spans="1:10" ht="24" outlineLevel="1">
      <c r="A56" s="105"/>
      <c r="B56" s="108"/>
      <c r="C56" s="108"/>
      <c r="D56" s="111"/>
      <c r="E56" s="111"/>
      <c r="F56" s="111"/>
      <c r="G56" s="102"/>
      <c r="H56" s="103"/>
      <c r="I56" s="51">
        <v>9921.1</v>
      </c>
      <c r="J56" s="9" t="s">
        <v>129</v>
      </c>
    </row>
    <row r="57" spans="1:10" ht="25.5" outlineLevel="1">
      <c r="A57" s="5" t="s">
        <v>42</v>
      </c>
      <c r="B57" s="6" t="s">
        <v>16</v>
      </c>
      <c r="C57" s="6" t="s">
        <v>16</v>
      </c>
      <c r="D57" s="8">
        <v>56218602.29</v>
      </c>
      <c r="E57" s="8">
        <v>78550358.51</v>
      </c>
      <c r="F57" s="68">
        <v>78346358.51</v>
      </c>
      <c r="G57" s="28">
        <f>F57-D57</f>
        <v>22127756.220000006</v>
      </c>
      <c r="H57" s="11">
        <f>F57/D57</f>
        <v>1.393602034178214</v>
      </c>
      <c r="I57" s="51">
        <f>E57-D57</f>
        <v>22331756.220000006</v>
      </c>
      <c r="J57" s="9"/>
    </row>
    <row r="58" spans="1:10" ht="24" outlineLevel="1">
      <c r="A58" s="104"/>
      <c r="B58" s="107"/>
      <c r="C58" s="107"/>
      <c r="D58" s="110"/>
      <c r="E58" s="110"/>
      <c r="F58" s="110"/>
      <c r="G58" s="120"/>
      <c r="H58" s="115"/>
      <c r="I58" s="51">
        <v>-200</v>
      </c>
      <c r="J58" s="9" t="s">
        <v>134</v>
      </c>
    </row>
    <row r="59" spans="1:10" ht="36" outlineLevel="1">
      <c r="A59" s="105"/>
      <c r="B59" s="108"/>
      <c r="C59" s="108"/>
      <c r="D59" s="111"/>
      <c r="E59" s="111"/>
      <c r="F59" s="111"/>
      <c r="G59" s="102"/>
      <c r="H59" s="103"/>
      <c r="I59" s="51">
        <v>10089.3</v>
      </c>
      <c r="J59" s="9" t="s">
        <v>135</v>
      </c>
    </row>
    <row r="60" spans="1:10" ht="48" outlineLevel="1">
      <c r="A60" s="105"/>
      <c r="B60" s="108"/>
      <c r="C60" s="108"/>
      <c r="D60" s="111"/>
      <c r="E60" s="111"/>
      <c r="F60" s="111"/>
      <c r="G60" s="102"/>
      <c r="H60" s="103"/>
      <c r="I60" s="51">
        <v>595.79</v>
      </c>
      <c r="J60" s="9" t="s">
        <v>136</v>
      </c>
    </row>
    <row r="61" spans="1:10" ht="48" outlineLevel="1">
      <c r="A61" s="105"/>
      <c r="B61" s="108"/>
      <c r="C61" s="108"/>
      <c r="D61" s="111"/>
      <c r="E61" s="111"/>
      <c r="F61" s="111"/>
      <c r="G61" s="102"/>
      <c r="H61" s="103"/>
      <c r="I61" s="51">
        <v>60.8</v>
      </c>
      <c r="J61" s="9" t="s">
        <v>83</v>
      </c>
    </row>
    <row r="62" spans="1:10" ht="27" customHeight="1" outlineLevel="1">
      <c r="A62" s="105"/>
      <c r="B62" s="108"/>
      <c r="C62" s="108"/>
      <c r="D62" s="111"/>
      <c r="E62" s="111"/>
      <c r="F62" s="111"/>
      <c r="G62" s="102"/>
      <c r="H62" s="103"/>
      <c r="I62" s="51">
        <v>4273.2</v>
      </c>
      <c r="J62" s="9" t="s">
        <v>84</v>
      </c>
    </row>
    <row r="63" spans="1:10" ht="39" customHeight="1" outlineLevel="1">
      <c r="A63" s="105"/>
      <c r="B63" s="108"/>
      <c r="C63" s="108"/>
      <c r="D63" s="111"/>
      <c r="E63" s="111"/>
      <c r="F63" s="111"/>
      <c r="G63" s="102"/>
      <c r="H63" s="103"/>
      <c r="I63" s="51">
        <v>200</v>
      </c>
      <c r="J63" s="9" t="s">
        <v>137</v>
      </c>
    </row>
    <row r="64" spans="1:10" ht="26.25" customHeight="1" outlineLevel="1">
      <c r="A64" s="105"/>
      <c r="B64" s="108"/>
      <c r="C64" s="108"/>
      <c r="D64" s="111"/>
      <c r="E64" s="111"/>
      <c r="F64" s="111"/>
      <c r="G64" s="102"/>
      <c r="H64" s="103"/>
      <c r="I64" s="51">
        <v>-280.29</v>
      </c>
      <c r="J64" s="9" t="s">
        <v>138</v>
      </c>
    </row>
    <row r="65" spans="1:10" ht="32.25" customHeight="1" outlineLevel="1">
      <c r="A65" s="105"/>
      <c r="B65" s="108"/>
      <c r="C65" s="108"/>
      <c r="D65" s="111"/>
      <c r="E65" s="111"/>
      <c r="F65" s="111"/>
      <c r="G65" s="102"/>
      <c r="H65" s="103"/>
      <c r="I65" s="51">
        <v>2661.37</v>
      </c>
      <c r="J65" s="9" t="s">
        <v>139</v>
      </c>
    </row>
    <row r="66" spans="1:10" ht="26.25" customHeight="1" outlineLevel="1">
      <c r="A66" s="105"/>
      <c r="B66" s="108"/>
      <c r="C66" s="108"/>
      <c r="D66" s="111"/>
      <c r="E66" s="111"/>
      <c r="F66" s="111"/>
      <c r="G66" s="102"/>
      <c r="H66" s="103"/>
      <c r="I66" s="51">
        <v>4931.59</v>
      </c>
      <c r="J66" s="9" t="s">
        <v>140</v>
      </c>
    </row>
    <row r="67" spans="1:10" ht="15">
      <c r="A67" s="42" t="s">
        <v>4</v>
      </c>
      <c r="B67" s="43" t="s">
        <v>17</v>
      </c>
      <c r="C67" s="43"/>
      <c r="D67" s="44">
        <f>D68</f>
        <v>60000</v>
      </c>
      <c r="E67" s="44">
        <f>E68</f>
        <v>30000</v>
      </c>
      <c r="F67" s="44">
        <f>F68</f>
        <v>0</v>
      </c>
      <c r="G67" s="46">
        <f>F67-D67</f>
        <v>-60000</v>
      </c>
      <c r="H67" s="40">
        <f>F67/D67</f>
        <v>0</v>
      </c>
      <c r="I67" s="50">
        <f>E67-D67</f>
        <v>-30000</v>
      </c>
      <c r="J67" s="41"/>
    </row>
    <row r="68" spans="1:10" ht="25.5" outlineLevel="1">
      <c r="A68" s="5" t="s">
        <v>64</v>
      </c>
      <c r="B68" s="6" t="s">
        <v>17</v>
      </c>
      <c r="C68" s="6" t="s">
        <v>16</v>
      </c>
      <c r="D68" s="8">
        <v>60000</v>
      </c>
      <c r="E68" s="8">
        <v>30000</v>
      </c>
      <c r="F68" s="8">
        <v>0</v>
      </c>
      <c r="G68" s="4">
        <f>F68-D68</f>
        <v>-60000</v>
      </c>
      <c r="H68" s="11">
        <f>F68/D68</f>
        <v>0</v>
      </c>
      <c r="I68" s="51">
        <f>E68-D68</f>
        <v>-30000</v>
      </c>
      <c r="J68" s="9" t="s">
        <v>141</v>
      </c>
    </row>
    <row r="69" spans="1:10" ht="15">
      <c r="A69" s="42" t="s">
        <v>5</v>
      </c>
      <c r="B69" s="43" t="s">
        <v>18</v>
      </c>
      <c r="C69" s="43"/>
      <c r="D69" s="44">
        <f>D70+D81+D94+D100+D107</f>
        <v>290004728.13</v>
      </c>
      <c r="E69" s="44">
        <f>E70+E81+E94+E100+E107</f>
        <v>312307503.72</v>
      </c>
      <c r="F69" s="44">
        <f>F70+F81+F94+F100+F107</f>
        <v>308115078.19</v>
      </c>
      <c r="G69" s="46">
        <f>F69-D69</f>
        <v>18110350.060000002</v>
      </c>
      <c r="H69" s="40">
        <f>F69/D69</f>
        <v>1.0624484648122072</v>
      </c>
      <c r="I69" s="50">
        <f>E69-D69</f>
        <v>22302775.590000033</v>
      </c>
      <c r="J69" s="41"/>
    </row>
    <row r="70" spans="1:10" ht="15" outlineLevel="1">
      <c r="A70" s="16" t="s">
        <v>43</v>
      </c>
      <c r="B70" s="21" t="s">
        <v>18</v>
      </c>
      <c r="C70" s="21" t="s">
        <v>12</v>
      </c>
      <c r="D70" s="87">
        <v>98069451.74</v>
      </c>
      <c r="E70" s="87">
        <v>106350406.24</v>
      </c>
      <c r="F70" s="87">
        <v>106215996.05</v>
      </c>
      <c r="G70" s="19">
        <f>F70-D70</f>
        <v>8146544.310000002</v>
      </c>
      <c r="H70" s="18">
        <f>F70/D70</f>
        <v>1.0830691327978255</v>
      </c>
      <c r="I70" s="51">
        <f>E70-D70</f>
        <v>8280954.5</v>
      </c>
      <c r="J70" s="17"/>
    </row>
    <row r="71" spans="1:10" ht="24" outlineLevel="1">
      <c r="A71" s="104"/>
      <c r="B71" s="107"/>
      <c r="C71" s="107"/>
      <c r="D71" s="110"/>
      <c r="E71" s="110"/>
      <c r="F71" s="110"/>
      <c r="G71" s="113"/>
      <c r="H71" s="115"/>
      <c r="I71" s="53">
        <v>1683.55</v>
      </c>
      <c r="J71" s="17" t="s">
        <v>85</v>
      </c>
    </row>
    <row r="72" spans="1:10" ht="31.5" customHeight="1" outlineLevel="1">
      <c r="A72" s="105"/>
      <c r="B72" s="108"/>
      <c r="C72" s="108"/>
      <c r="D72" s="111"/>
      <c r="E72" s="111"/>
      <c r="F72" s="111"/>
      <c r="G72" s="102"/>
      <c r="H72" s="103"/>
      <c r="I72" s="53">
        <v>255.96</v>
      </c>
      <c r="J72" s="17" t="s">
        <v>86</v>
      </c>
    </row>
    <row r="73" spans="1:10" ht="58.5" customHeight="1" outlineLevel="1">
      <c r="A73" s="105"/>
      <c r="B73" s="108"/>
      <c r="C73" s="108"/>
      <c r="D73" s="111"/>
      <c r="E73" s="111"/>
      <c r="F73" s="111"/>
      <c r="G73" s="102"/>
      <c r="H73" s="103"/>
      <c r="I73" s="53">
        <v>151.19</v>
      </c>
      <c r="J73" s="17" t="s">
        <v>142</v>
      </c>
    </row>
    <row r="74" spans="1:10" ht="48.75" customHeight="1" outlineLevel="1">
      <c r="A74" s="105"/>
      <c r="B74" s="108"/>
      <c r="C74" s="108"/>
      <c r="D74" s="111"/>
      <c r="E74" s="111"/>
      <c r="F74" s="111"/>
      <c r="G74" s="102"/>
      <c r="H74" s="103"/>
      <c r="I74" s="53">
        <v>-347.53</v>
      </c>
      <c r="J74" s="17" t="s">
        <v>143</v>
      </c>
    </row>
    <row r="75" spans="1:10" ht="48.75" customHeight="1" outlineLevel="1">
      <c r="A75" s="105"/>
      <c r="B75" s="108"/>
      <c r="C75" s="108"/>
      <c r="D75" s="111"/>
      <c r="E75" s="111"/>
      <c r="F75" s="111"/>
      <c r="G75" s="102"/>
      <c r="H75" s="103"/>
      <c r="I75" s="53">
        <v>264.64</v>
      </c>
      <c r="J75" s="17" t="s">
        <v>144</v>
      </c>
    </row>
    <row r="76" spans="1:10" ht="51.75" customHeight="1" outlineLevel="1">
      <c r="A76" s="105"/>
      <c r="B76" s="108"/>
      <c r="C76" s="108"/>
      <c r="D76" s="111"/>
      <c r="E76" s="111"/>
      <c r="F76" s="111"/>
      <c r="G76" s="102"/>
      <c r="H76" s="103"/>
      <c r="I76" s="53">
        <v>-151.51</v>
      </c>
      <c r="J76" s="17" t="s">
        <v>147</v>
      </c>
    </row>
    <row r="77" spans="1:10" ht="42.75" customHeight="1" outlineLevel="1">
      <c r="A77" s="105"/>
      <c r="B77" s="108"/>
      <c r="C77" s="108"/>
      <c r="D77" s="111"/>
      <c r="E77" s="111"/>
      <c r="F77" s="111"/>
      <c r="G77" s="102"/>
      <c r="H77" s="103"/>
      <c r="I77" s="53">
        <v>3202.57</v>
      </c>
      <c r="J77" s="17" t="s">
        <v>145</v>
      </c>
    </row>
    <row r="78" spans="1:10" ht="42.75" customHeight="1" outlineLevel="1">
      <c r="A78" s="105"/>
      <c r="B78" s="108"/>
      <c r="C78" s="108"/>
      <c r="D78" s="111"/>
      <c r="E78" s="111"/>
      <c r="F78" s="111"/>
      <c r="G78" s="102"/>
      <c r="H78" s="103"/>
      <c r="I78" s="53">
        <v>3068.13</v>
      </c>
      <c r="J78" s="17" t="s">
        <v>146</v>
      </c>
    </row>
    <row r="79" spans="1:10" ht="33" customHeight="1" outlineLevel="1">
      <c r="A79" s="105"/>
      <c r="B79" s="108"/>
      <c r="C79" s="108"/>
      <c r="D79" s="111"/>
      <c r="E79" s="111"/>
      <c r="F79" s="111"/>
      <c r="G79" s="102"/>
      <c r="H79" s="103"/>
      <c r="I79" s="53">
        <v>50.05</v>
      </c>
      <c r="J79" s="17" t="s">
        <v>149</v>
      </c>
    </row>
    <row r="80" spans="1:10" ht="54" customHeight="1" outlineLevel="1">
      <c r="A80" s="105"/>
      <c r="B80" s="108"/>
      <c r="C80" s="108"/>
      <c r="D80" s="111"/>
      <c r="E80" s="111"/>
      <c r="F80" s="111"/>
      <c r="G80" s="102"/>
      <c r="H80" s="103"/>
      <c r="I80" s="53">
        <v>103.9</v>
      </c>
      <c r="J80" s="17" t="s">
        <v>150</v>
      </c>
    </row>
    <row r="81" spans="1:10" ht="36" outlineLevel="1">
      <c r="A81" s="16" t="s">
        <v>44</v>
      </c>
      <c r="B81" s="21" t="s">
        <v>18</v>
      </c>
      <c r="C81" s="21" t="s">
        <v>13</v>
      </c>
      <c r="D81" s="87">
        <v>130791844.82</v>
      </c>
      <c r="E81" s="87">
        <v>139121297.22</v>
      </c>
      <c r="F81" s="87">
        <v>138872412.52</v>
      </c>
      <c r="G81" s="19">
        <f>F81-D81</f>
        <v>8080567.700000018</v>
      </c>
      <c r="H81" s="18">
        <f>F81/D81</f>
        <v>1.061781892526409</v>
      </c>
      <c r="I81" s="51">
        <f>E81-D81</f>
        <v>8329452.400000006</v>
      </c>
      <c r="J81" s="22" t="s">
        <v>90</v>
      </c>
    </row>
    <row r="82" spans="1:10" ht="24" outlineLevel="1">
      <c r="A82" s="104"/>
      <c r="B82" s="107"/>
      <c r="C82" s="107"/>
      <c r="D82" s="110"/>
      <c r="E82" s="110"/>
      <c r="F82" s="110"/>
      <c r="G82" s="113"/>
      <c r="H82" s="115"/>
      <c r="I82" s="53">
        <v>-1350.4</v>
      </c>
      <c r="J82" s="22" t="s">
        <v>89</v>
      </c>
    </row>
    <row r="83" spans="1:10" ht="72" outlineLevel="1">
      <c r="A83" s="117"/>
      <c r="B83" s="118"/>
      <c r="C83" s="118"/>
      <c r="D83" s="119"/>
      <c r="E83" s="119"/>
      <c r="F83" s="119"/>
      <c r="G83" s="120"/>
      <c r="H83" s="121"/>
      <c r="I83" s="53">
        <v>56.51</v>
      </c>
      <c r="J83" s="22" t="s">
        <v>151</v>
      </c>
    </row>
    <row r="84" spans="1:10" ht="36" outlineLevel="1">
      <c r="A84" s="105"/>
      <c r="B84" s="108"/>
      <c r="C84" s="108"/>
      <c r="D84" s="111"/>
      <c r="E84" s="111"/>
      <c r="F84" s="111"/>
      <c r="G84" s="102"/>
      <c r="H84" s="103"/>
      <c r="I84" s="53">
        <v>602</v>
      </c>
      <c r="J84" s="22" t="s">
        <v>108</v>
      </c>
    </row>
    <row r="85" spans="1:10" ht="48" outlineLevel="1">
      <c r="A85" s="105"/>
      <c r="B85" s="108"/>
      <c r="C85" s="108"/>
      <c r="D85" s="111"/>
      <c r="E85" s="111"/>
      <c r="F85" s="111"/>
      <c r="G85" s="102"/>
      <c r="H85" s="103"/>
      <c r="I85" s="53">
        <v>-245.4</v>
      </c>
      <c r="J85" s="22" t="s">
        <v>91</v>
      </c>
    </row>
    <row r="86" spans="1:10" ht="36" outlineLevel="1">
      <c r="A86" s="105"/>
      <c r="B86" s="108"/>
      <c r="C86" s="108"/>
      <c r="D86" s="111"/>
      <c r="E86" s="111"/>
      <c r="F86" s="111"/>
      <c r="G86" s="102"/>
      <c r="H86" s="103"/>
      <c r="I86" s="53">
        <v>2992.5</v>
      </c>
      <c r="J86" s="22" t="s">
        <v>88</v>
      </c>
    </row>
    <row r="87" spans="1:10" ht="84" outlineLevel="1">
      <c r="A87" s="105"/>
      <c r="B87" s="108"/>
      <c r="C87" s="108"/>
      <c r="D87" s="111"/>
      <c r="E87" s="111"/>
      <c r="F87" s="111"/>
      <c r="G87" s="102"/>
      <c r="H87" s="103"/>
      <c r="I87" s="53">
        <v>11.7</v>
      </c>
      <c r="J87" s="22" t="s">
        <v>152</v>
      </c>
    </row>
    <row r="88" spans="1:10" ht="48" outlineLevel="1">
      <c r="A88" s="105"/>
      <c r="B88" s="108"/>
      <c r="C88" s="108"/>
      <c r="D88" s="111"/>
      <c r="E88" s="111"/>
      <c r="F88" s="111"/>
      <c r="G88" s="102"/>
      <c r="H88" s="103"/>
      <c r="I88" s="53">
        <v>5033.44</v>
      </c>
      <c r="J88" s="22" t="s">
        <v>153</v>
      </c>
    </row>
    <row r="89" spans="1:10" ht="54" customHeight="1" outlineLevel="1">
      <c r="A89" s="105"/>
      <c r="B89" s="108"/>
      <c r="C89" s="108"/>
      <c r="D89" s="111"/>
      <c r="E89" s="111"/>
      <c r="F89" s="111"/>
      <c r="G89" s="102"/>
      <c r="H89" s="103"/>
      <c r="I89" s="53">
        <v>84.24</v>
      </c>
      <c r="J89" s="22" t="s">
        <v>154</v>
      </c>
    </row>
    <row r="90" spans="1:10" ht="23.25" customHeight="1" outlineLevel="1">
      <c r="A90" s="105"/>
      <c r="B90" s="108"/>
      <c r="C90" s="108"/>
      <c r="D90" s="111"/>
      <c r="E90" s="111"/>
      <c r="F90" s="111"/>
      <c r="G90" s="102"/>
      <c r="H90" s="103"/>
      <c r="I90" s="53">
        <v>259.7</v>
      </c>
      <c r="J90" s="22" t="s">
        <v>155</v>
      </c>
    </row>
    <row r="91" spans="1:10" ht="37.5" customHeight="1" outlineLevel="1">
      <c r="A91" s="105"/>
      <c r="B91" s="108"/>
      <c r="C91" s="108"/>
      <c r="D91" s="111"/>
      <c r="E91" s="111"/>
      <c r="F91" s="111"/>
      <c r="G91" s="102"/>
      <c r="H91" s="103"/>
      <c r="I91" s="53">
        <v>675.96</v>
      </c>
      <c r="J91" s="22" t="s">
        <v>92</v>
      </c>
    </row>
    <row r="92" spans="1:10" ht="15" outlineLevel="1">
      <c r="A92" s="105"/>
      <c r="B92" s="108"/>
      <c r="C92" s="108"/>
      <c r="D92" s="111"/>
      <c r="E92" s="111"/>
      <c r="F92" s="111"/>
      <c r="G92" s="102"/>
      <c r="H92" s="103"/>
      <c r="I92" s="53">
        <v>40.4</v>
      </c>
      <c r="J92" s="22" t="s">
        <v>148</v>
      </c>
    </row>
    <row r="93" spans="1:10" ht="60" outlineLevel="1">
      <c r="A93" s="105"/>
      <c r="B93" s="108"/>
      <c r="C93" s="108"/>
      <c r="D93" s="111"/>
      <c r="E93" s="111"/>
      <c r="F93" s="111"/>
      <c r="G93" s="102"/>
      <c r="H93" s="103"/>
      <c r="I93" s="53">
        <v>168.8</v>
      </c>
      <c r="J93" s="22" t="s">
        <v>156</v>
      </c>
    </row>
    <row r="94" spans="1:10" ht="15" outlineLevel="1">
      <c r="A94" s="16" t="s">
        <v>59</v>
      </c>
      <c r="B94" s="21" t="s">
        <v>18</v>
      </c>
      <c r="C94" s="21" t="s">
        <v>14</v>
      </c>
      <c r="D94" s="20">
        <v>32033612.98</v>
      </c>
      <c r="E94" s="87">
        <v>33352855.16</v>
      </c>
      <c r="F94" s="67">
        <v>33255954.34</v>
      </c>
      <c r="G94" s="28">
        <f>F94-D94</f>
        <v>1222341.3599999994</v>
      </c>
      <c r="H94" s="18">
        <f>F94/D94</f>
        <v>1.038158086031793</v>
      </c>
      <c r="I94" s="51">
        <f>E94-D94</f>
        <v>1319242.1799999997</v>
      </c>
      <c r="J94" s="17"/>
    </row>
    <row r="95" spans="1:10" ht="48" outlineLevel="1">
      <c r="A95" s="104"/>
      <c r="B95" s="107"/>
      <c r="C95" s="107"/>
      <c r="D95" s="110"/>
      <c r="E95" s="110"/>
      <c r="F95" s="124"/>
      <c r="G95" s="122"/>
      <c r="H95" s="115"/>
      <c r="I95" s="53">
        <v>3117.05</v>
      </c>
      <c r="J95" s="17" t="s">
        <v>93</v>
      </c>
    </row>
    <row r="96" spans="1:10" ht="48" outlineLevel="1">
      <c r="A96" s="105"/>
      <c r="B96" s="108"/>
      <c r="C96" s="108"/>
      <c r="D96" s="111"/>
      <c r="E96" s="111"/>
      <c r="F96" s="102"/>
      <c r="G96" s="126"/>
      <c r="H96" s="103"/>
      <c r="I96" s="53">
        <v>-180.66</v>
      </c>
      <c r="J96" s="17" t="s">
        <v>94</v>
      </c>
    </row>
    <row r="97" spans="1:10" ht="48" outlineLevel="1">
      <c r="A97" s="105"/>
      <c r="B97" s="108"/>
      <c r="C97" s="108"/>
      <c r="D97" s="111"/>
      <c r="E97" s="111"/>
      <c r="F97" s="102"/>
      <c r="G97" s="126"/>
      <c r="H97" s="103"/>
      <c r="I97" s="53">
        <v>-1620</v>
      </c>
      <c r="J97" s="17" t="s">
        <v>95</v>
      </c>
    </row>
    <row r="98" spans="1:10" ht="48" outlineLevel="1">
      <c r="A98" s="105"/>
      <c r="B98" s="108"/>
      <c r="C98" s="108"/>
      <c r="D98" s="111"/>
      <c r="E98" s="111"/>
      <c r="F98" s="102"/>
      <c r="G98" s="126"/>
      <c r="H98" s="103"/>
      <c r="I98" s="53">
        <v>-74.01</v>
      </c>
      <c r="J98" s="17" t="s">
        <v>96</v>
      </c>
    </row>
    <row r="99" spans="1:10" ht="60" outlineLevel="1">
      <c r="A99" s="105"/>
      <c r="B99" s="108"/>
      <c r="C99" s="108"/>
      <c r="D99" s="111"/>
      <c r="E99" s="111"/>
      <c r="F99" s="102"/>
      <c r="G99" s="126"/>
      <c r="H99" s="103"/>
      <c r="I99" s="53">
        <v>76.86</v>
      </c>
      <c r="J99" s="17" t="s">
        <v>157</v>
      </c>
    </row>
    <row r="100" spans="1:10" ht="15" outlineLevel="1">
      <c r="A100" s="5" t="s">
        <v>45</v>
      </c>
      <c r="B100" s="6" t="s">
        <v>18</v>
      </c>
      <c r="C100" s="6" t="s">
        <v>18</v>
      </c>
      <c r="D100" s="8">
        <v>1520727.94</v>
      </c>
      <c r="E100" s="8">
        <v>9353327.23</v>
      </c>
      <c r="F100" s="68">
        <v>8923177.87</v>
      </c>
      <c r="G100" s="28">
        <f>F100-D100</f>
        <v>7402449.93</v>
      </c>
      <c r="H100" s="11">
        <f>F100/D100</f>
        <v>5.867701667926217</v>
      </c>
      <c r="I100" s="51">
        <f>E100-D100</f>
        <v>7832599.290000001</v>
      </c>
      <c r="J100" s="9"/>
    </row>
    <row r="101" spans="1:10" ht="48" outlineLevel="1">
      <c r="A101" s="104"/>
      <c r="B101" s="107"/>
      <c r="C101" s="107"/>
      <c r="D101" s="110"/>
      <c r="E101" s="110"/>
      <c r="F101" s="124"/>
      <c r="G101" s="122"/>
      <c r="H101" s="115"/>
      <c r="I101" s="51">
        <v>6449.9</v>
      </c>
      <c r="J101" s="9" t="s">
        <v>158</v>
      </c>
    </row>
    <row r="102" spans="1:10" ht="24" outlineLevel="1">
      <c r="A102" s="117"/>
      <c r="B102" s="118"/>
      <c r="C102" s="118"/>
      <c r="D102" s="119"/>
      <c r="E102" s="119"/>
      <c r="F102" s="125"/>
      <c r="G102" s="123"/>
      <c r="H102" s="121"/>
      <c r="I102" s="51">
        <v>-117.9</v>
      </c>
      <c r="J102" s="9" t="s">
        <v>159</v>
      </c>
    </row>
    <row r="103" spans="1:10" ht="60" outlineLevel="1">
      <c r="A103" s="117"/>
      <c r="B103" s="118"/>
      <c r="C103" s="118"/>
      <c r="D103" s="119"/>
      <c r="E103" s="119"/>
      <c r="F103" s="125"/>
      <c r="G103" s="123"/>
      <c r="H103" s="121"/>
      <c r="I103" s="51">
        <v>364</v>
      </c>
      <c r="J103" s="9" t="s">
        <v>160</v>
      </c>
    </row>
    <row r="104" spans="1:10" ht="72" outlineLevel="1">
      <c r="A104" s="117"/>
      <c r="B104" s="118"/>
      <c r="C104" s="118"/>
      <c r="D104" s="119"/>
      <c r="E104" s="119"/>
      <c r="F104" s="125"/>
      <c r="G104" s="123"/>
      <c r="H104" s="121"/>
      <c r="I104" s="51">
        <v>654.7</v>
      </c>
      <c r="J104" s="9" t="s">
        <v>161</v>
      </c>
    </row>
    <row r="105" spans="1:10" ht="60" outlineLevel="1">
      <c r="A105" s="117"/>
      <c r="B105" s="118"/>
      <c r="C105" s="118"/>
      <c r="D105" s="119"/>
      <c r="E105" s="119"/>
      <c r="F105" s="125"/>
      <c r="G105" s="123"/>
      <c r="H105" s="121"/>
      <c r="I105" s="51">
        <v>400.9</v>
      </c>
      <c r="J105" s="9" t="s">
        <v>162</v>
      </c>
    </row>
    <row r="106" spans="1:10" ht="48" outlineLevel="1">
      <c r="A106" s="117"/>
      <c r="B106" s="118"/>
      <c r="C106" s="118"/>
      <c r="D106" s="119"/>
      <c r="E106" s="119"/>
      <c r="F106" s="125"/>
      <c r="G106" s="123"/>
      <c r="H106" s="121"/>
      <c r="I106" s="51">
        <v>81</v>
      </c>
      <c r="J106" s="9" t="s">
        <v>97</v>
      </c>
    </row>
    <row r="107" spans="1:10" ht="15" outlineLevel="1">
      <c r="A107" s="5" t="s">
        <v>46</v>
      </c>
      <c r="B107" s="6" t="s">
        <v>18</v>
      </c>
      <c r="C107" s="6" t="s">
        <v>54</v>
      </c>
      <c r="D107" s="8">
        <v>27589090.65</v>
      </c>
      <c r="E107" s="8">
        <v>24129617.87</v>
      </c>
      <c r="F107" s="68">
        <v>20847537.41</v>
      </c>
      <c r="G107" s="28">
        <f>F107-D107</f>
        <v>-6741553.239999998</v>
      </c>
      <c r="H107" s="11">
        <f>F107/D107</f>
        <v>0.7556442390391</v>
      </c>
      <c r="I107" s="51">
        <f>E107-D107</f>
        <v>-3459472.7799999975</v>
      </c>
      <c r="J107" s="9"/>
    </row>
    <row r="108" spans="1:10" ht="36" outlineLevel="1">
      <c r="A108" s="104"/>
      <c r="B108" s="107"/>
      <c r="C108" s="107"/>
      <c r="D108" s="110"/>
      <c r="E108" s="110"/>
      <c r="F108" s="124"/>
      <c r="G108" s="122"/>
      <c r="H108" s="115"/>
      <c r="I108" s="51">
        <v>600</v>
      </c>
      <c r="J108" s="9" t="s">
        <v>131</v>
      </c>
    </row>
    <row r="109" spans="1:10" ht="38.25" customHeight="1" outlineLevel="1">
      <c r="A109" s="117"/>
      <c r="B109" s="118"/>
      <c r="C109" s="118"/>
      <c r="D109" s="119"/>
      <c r="E109" s="119"/>
      <c r="F109" s="125"/>
      <c r="G109" s="123"/>
      <c r="H109" s="121"/>
      <c r="I109" s="51">
        <v>-2670.07</v>
      </c>
      <c r="J109" s="9" t="s">
        <v>163</v>
      </c>
    </row>
    <row r="110" spans="1:10" ht="36" outlineLevel="1">
      <c r="A110" s="117"/>
      <c r="B110" s="118"/>
      <c r="C110" s="118"/>
      <c r="D110" s="119"/>
      <c r="E110" s="119"/>
      <c r="F110" s="125"/>
      <c r="G110" s="123"/>
      <c r="H110" s="121"/>
      <c r="I110" s="51">
        <v>-2320</v>
      </c>
      <c r="J110" s="9" t="s">
        <v>135</v>
      </c>
    </row>
    <row r="111" spans="1:10" ht="15" outlineLevel="1">
      <c r="A111" s="117"/>
      <c r="B111" s="118"/>
      <c r="C111" s="118"/>
      <c r="D111" s="119"/>
      <c r="E111" s="119"/>
      <c r="F111" s="125"/>
      <c r="G111" s="123"/>
      <c r="H111" s="121"/>
      <c r="I111" s="51">
        <v>179.82</v>
      </c>
      <c r="J111" s="9" t="s">
        <v>164</v>
      </c>
    </row>
    <row r="112" spans="1:10" ht="36" outlineLevel="1">
      <c r="A112" s="117"/>
      <c r="B112" s="118"/>
      <c r="C112" s="118"/>
      <c r="D112" s="119"/>
      <c r="E112" s="119"/>
      <c r="F112" s="125"/>
      <c r="G112" s="123"/>
      <c r="H112" s="121"/>
      <c r="I112" s="51">
        <v>204.38</v>
      </c>
      <c r="J112" s="9" t="s">
        <v>165</v>
      </c>
    </row>
    <row r="113" spans="1:10" ht="15" outlineLevel="1">
      <c r="A113" s="117"/>
      <c r="B113" s="118"/>
      <c r="C113" s="118"/>
      <c r="D113" s="119"/>
      <c r="E113" s="119"/>
      <c r="F113" s="125"/>
      <c r="G113" s="123"/>
      <c r="H113" s="121"/>
      <c r="I113" s="51">
        <v>12</v>
      </c>
      <c r="J113" s="9" t="s">
        <v>77</v>
      </c>
    </row>
    <row r="114" spans="1:10" ht="15" outlineLevel="1">
      <c r="A114" s="117"/>
      <c r="B114" s="118"/>
      <c r="C114" s="118"/>
      <c r="D114" s="119"/>
      <c r="E114" s="119"/>
      <c r="F114" s="125"/>
      <c r="G114" s="123"/>
      <c r="H114" s="121"/>
      <c r="I114" s="51">
        <v>-5.8</v>
      </c>
      <c r="J114" s="9" t="s">
        <v>166</v>
      </c>
    </row>
    <row r="115" spans="1:10" ht="48" outlineLevel="1">
      <c r="A115" s="117"/>
      <c r="B115" s="118"/>
      <c r="C115" s="118"/>
      <c r="D115" s="119"/>
      <c r="E115" s="119"/>
      <c r="F115" s="125"/>
      <c r="G115" s="123"/>
      <c r="H115" s="121"/>
      <c r="I115" s="51">
        <v>540.2</v>
      </c>
      <c r="J115" s="9" t="s">
        <v>167</v>
      </c>
    </row>
    <row r="116" spans="1:10" ht="15">
      <c r="A116" s="42" t="s">
        <v>6</v>
      </c>
      <c r="B116" s="43" t="s">
        <v>56</v>
      </c>
      <c r="C116" s="43"/>
      <c r="D116" s="44">
        <f>D117</f>
        <v>14349475.66</v>
      </c>
      <c r="E116" s="44">
        <f>E117</f>
        <v>14628553.66</v>
      </c>
      <c r="F116" s="97">
        <f>F117</f>
        <v>14623274.66</v>
      </c>
      <c r="G116" s="39">
        <f>F116-D116</f>
        <v>273799</v>
      </c>
      <c r="H116" s="40">
        <f>F116/D116</f>
        <v>1.019080766885666</v>
      </c>
      <c r="I116" s="50">
        <f>E116-D116</f>
        <v>279078</v>
      </c>
      <c r="J116" s="45"/>
    </row>
    <row r="117" spans="1:10" ht="15" outlineLevel="1">
      <c r="A117" s="5" t="s">
        <v>47</v>
      </c>
      <c r="B117" s="6" t="s">
        <v>56</v>
      </c>
      <c r="C117" s="6" t="s">
        <v>12</v>
      </c>
      <c r="D117" s="8">
        <v>14349475.66</v>
      </c>
      <c r="E117" s="8">
        <v>14628553.66</v>
      </c>
      <c r="F117" s="8">
        <v>14623274.66</v>
      </c>
      <c r="G117" s="4">
        <f>F117-D117</f>
        <v>273799</v>
      </c>
      <c r="H117" s="11">
        <f>F117/D117</f>
        <v>1.019080766885666</v>
      </c>
      <c r="I117" s="51">
        <f>E117-D117</f>
        <v>279078</v>
      </c>
      <c r="J117" s="9"/>
    </row>
    <row r="118" spans="1:10" ht="48" outlineLevel="1">
      <c r="A118" s="104"/>
      <c r="B118" s="107"/>
      <c r="C118" s="107"/>
      <c r="D118" s="110"/>
      <c r="E118" s="110"/>
      <c r="F118" s="110"/>
      <c r="G118" s="113"/>
      <c r="H118" s="115"/>
      <c r="I118" s="51">
        <v>-453.52</v>
      </c>
      <c r="J118" s="9" t="s">
        <v>98</v>
      </c>
    </row>
    <row r="119" spans="1:10" ht="48" outlineLevel="1">
      <c r="A119" s="105"/>
      <c r="B119" s="108"/>
      <c r="C119" s="108"/>
      <c r="D119" s="111"/>
      <c r="E119" s="111"/>
      <c r="F119" s="111"/>
      <c r="G119" s="102"/>
      <c r="H119" s="103"/>
      <c r="I119" s="51">
        <v>-76.48</v>
      </c>
      <c r="J119" s="9" t="s">
        <v>99</v>
      </c>
    </row>
    <row r="120" spans="1:10" ht="36" outlineLevel="1">
      <c r="A120" s="105"/>
      <c r="B120" s="108"/>
      <c r="C120" s="108"/>
      <c r="D120" s="111"/>
      <c r="E120" s="111"/>
      <c r="F120" s="111"/>
      <c r="G120" s="102"/>
      <c r="H120" s="103"/>
      <c r="I120" s="51">
        <v>130</v>
      </c>
      <c r="J120" s="9" t="s">
        <v>168</v>
      </c>
    </row>
    <row r="121" spans="1:10" ht="24" outlineLevel="1">
      <c r="A121" s="105"/>
      <c r="B121" s="108"/>
      <c r="C121" s="108"/>
      <c r="D121" s="111"/>
      <c r="E121" s="111"/>
      <c r="F121" s="111"/>
      <c r="G121" s="102"/>
      <c r="H121" s="103"/>
      <c r="I121" s="51">
        <v>100</v>
      </c>
      <c r="J121" s="9" t="s">
        <v>74</v>
      </c>
    </row>
    <row r="122" spans="1:10" ht="36" outlineLevel="1">
      <c r="A122" s="105"/>
      <c r="B122" s="108"/>
      <c r="C122" s="108"/>
      <c r="D122" s="111"/>
      <c r="E122" s="111"/>
      <c r="F122" s="111"/>
      <c r="G122" s="102"/>
      <c r="H122" s="103"/>
      <c r="I122" s="51">
        <v>579.08</v>
      </c>
      <c r="J122" s="9" t="s">
        <v>131</v>
      </c>
    </row>
    <row r="123" spans="1:10" ht="15">
      <c r="A123" s="42" t="s">
        <v>7</v>
      </c>
      <c r="B123" s="43" t="s">
        <v>57</v>
      </c>
      <c r="C123" s="43"/>
      <c r="D123" s="44">
        <f>D124+D125+D126</f>
        <v>23901732</v>
      </c>
      <c r="E123" s="44">
        <f>E124+E125+E126</f>
        <v>24263378.36</v>
      </c>
      <c r="F123" s="97">
        <f>F124+F125+F126</f>
        <v>20048147.21</v>
      </c>
      <c r="G123" s="39">
        <f>F123-D123</f>
        <v>-3853584.789999999</v>
      </c>
      <c r="H123" s="40">
        <f>F123/D123</f>
        <v>0.8387738265160032</v>
      </c>
      <c r="I123" s="50">
        <f>E123-D123</f>
        <v>361646.3599999994</v>
      </c>
      <c r="J123" s="41"/>
    </row>
    <row r="124" spans="1:10" ht="15" outlineLevel="1">
      <c r="A124" s="5" t="s">
        <v>48</v>
      </c>
      <c r="B124" s="6" t="s">
        <v>57</v>
      </c>
      <c r="C124" s="6" t="s">
        <v>12</v>
      </c>
      <c r="D124" s="8">
        <v>112000</v>
      </c>
      <c r="E124" s="8">
        <v>58146.36</v>
      </c>
      <c r="F124" s="8">
        <v>58146.36</v>
      </c>
      <c r="G124" s="4">
        <f>F124-D124</f>
        <v>-53853.64</v>
      </c>
      <c r="H124" s="11">
        <f>F124/D124</f>
        <v>0.5191639285714286</v>
      </c>
      <c r="I124" s="51">
        <f>E124-D124</f>
        <v>-53853.64</v>
      </c>
      <c r="J124" s="9" t="s">
        <v>169</v>
      </c>
    </row>
    <row r="125" spans="1:10" ht="15" outlineLevel="1">
      <c r="A125" s="5" t="s">
        <v>49</v>
      </c>
      <c r="B125" s="6" t="s">
        <v>57</v>
      </c>
      <c r="C125" s="6" t="s">
        <v>14</v>
      </c>
      <c r="D125" s="8">
        <v>12512600</v>
      </c>
      <c r="E125" s="8">
        <v>12512600</v>
      </c>
      <c r="F125" s="8">
        <v>11259553.9</v>
      </c>
      <c r="G125" s="4">
        <f>F125-D125</f>
        <v>-1253046.0999999996</v>
      </c>
      <c r="H125" s="11">
        <f>F125/D125</f>
        <v>0.8998572558860669</v>
      </c>
      <c r="I125" s="51">
        <f>E125-D125</f>
        <v>0</v>
      </c>
      <c r="J125" s="9"/>
    </row>
    <row r="126" spans="1:10" ht="15" outlineLevel="1">
      <c r="A126" s="5" t="s">
        <v>50</v>
      </c>
      <c r="B126" s="6" t="s">
        <v>57</v>
      </c>
      <c r="C126" s="6" t="s">
        <v>15</v>
      </c>
      <c r="D126" s="8">
        <v>11277132</v>
      </c>
      <c r="E126" s="8">
        <v>11692632</v>
      </c>
      <c r="F126" s="8">
        <v>8730446.95</v>
      </c>
      <c r="G126" s="4">
        <f>F126-D126</f>
        <v>-2546685.0500000007</v>
      </c>
      <c r="H126" s="11">
        <f>F126/D126</f>
        <v>0.7741726309490746</v>
      </c>
      <c r="I126" s="51">
        <f>E126-D126</f>
        <v>415500</v>
      </c>
      <c r="J126" s="9"/>
    </row>
    <row r="127" spans="1:10" ht="48" outlineLevel="1">
      <c r="A127" s="104"/>
      <c r="B127" s="107"/>
      <c r="C127" s="107"/>
      <c r="D127" s="110"/>
      <c r="E127" s="110"/>
      <c r="F127" s="110"/>
      <c r="G127" s="113"/>
      <c r="H127" s="115"/>
      <c r="I127" s="51">
        <v>-60.2</v>
      </c>
      <c r="J127" s="9" t="s">
        <v>100</v>
      </c>
    </row>
    <row r="128" spans="1:10" ht="48" outlineLevel="1">
      <c r="A128" s="117"/>
      <c r="B128" s="118"/>
      <c r="C128" s="118"/>
      <c r="D128" s="119"/>
      <c r="E128" s="119"/>
      <c r="F128" s="119"/>
      <c r="G128" s="120"/>
      <c r="H128" s="121"/>
      <c r="I128" s="51">
        <v>269.3</v>
      </c>
      <c r="J128" s="9" t="s">
        <v>170</v>
      </c>
    </row>
    <row r="129" spans="1:10" ht="36" outlineLevel="1">
      <c r="A129" s="117"/>
      <c r="B129" s="118"/>
      <c r="C129" s="118"/>
      <c r="D129" s="119"/>
      <c r="E129" s="119"/>
      <c r="F129" s="119"/>
      <c r="G129" s="120"/>
      <c r="H129" s="121"/>
      <c r="I129" s="51">
        <v>206.4</v>
      </c>
      <c r="J129" s="9" t="s">
        <v>101</v>
      </c>
    </row>
    <row r="130" spans="1:10" ht="15">
      <c r="A130" s="42" t="s">
        <v>66</v>
      </c>
      <c r="B130" s="43" t="s">
        <v>19</v>
      </c>
      <c r="C130" s="43"/>
      <c r="D130" s="44">
        <f>D131+D132</f>
        <v>37623077.69</v>
      </c>
      <c r="E130" s="44">
        <f>E131+E132</f>
        <v>31009248.39</v>
      </c>
      <c r="F130" s="97">
        <f>F131+F132</f>
        <v>30996966.5</v>
      </c>
      <c r="G130" s="39">
        <f>F130-D130</f>
        <v>-6626111.189999998</v>
      </c>
      <c r="H130" s="40">
        <f>F130/D130</f>
        <v>0.8238817343813108</v>
      </c>
      <c r="I130" s="50">
        <f>E130-D130</f>
        <v>-6613829.299999997</v>
      </c>
      <c r="J130" s="41"/>
    </row>
    <row r="131" spans="1:10" ht="25.5" outlineLevel="1">
      <c r="A131" s="5" t="s">
        <v>51</v>
      </c>
      <c r="B131" s="6" t="s">
        <v>19</v>
      </c>
      <c r="C131" s="6" t="s">
        <v>12</v>
      </c>
      <c r="D131" s="8">
        <v>140000</v>
      </c>
      <c r="E131" s="8">
        <v>240000</v>
      </c>
      <c r="F131" s="8">
        <v>231250.56</v>
      </c>
      <c r="G131" s="4">
        <f>F131-D131</f>
        <v>91250.56</v>
      </c>
      <c r="H131" s="11">
        <f>F131/D131</f>
        <v>1.6517897142857143</v>
      </c>
      <c r="I131" s="51">
        <f>E131-D131</f>
        <v>100000</v>
      </c>
      <c r="J131" s="9" t="s">
        <v>102</v>
      </c>
    </row>
    <row r="132" spans="1:10" ht="15" outlineLevel="1">
      <c r="A132" s="5" t="s">
        <v>65</v>
      </c>
      <c r="B132" s="6" t="s">
        <v>19</v>
      </c>
      <c r="C132" s="6" t="s">
        <v>13</v>
      </c>
      <c r="D132" s="8">
        <v>37483077.69</v>
      </c>
      <c r="E132" s="8">
        <v>30769248.39</v>
      </c>
      <c r="F132" s="8">
        <v>30765715.94</v>
      </c>
      <c r="G132" s="4">
        <f>F132-D132</f>
        <v>-6717361.749999996</v>
      </c>
      <c r="H132" s="11">
        <f>F132/D132</f>
        <v>0.8207894825084734</v>
      </c>
      <c r="I132" s="51">
        <f>E132-D132</f>
        <v>-6713829.299999997</v>
      </c>
      <c r="J132" s="9"/>
    </row>
    <row r="133" spans="1:10" ht="48" outlineLevel="1">
      <c r="A133" s="105"/>
      <c r="B133" s="108"/>
      <c r="C133" s="108"/>
      <c r="D133" s="111"/>
      <c r="E133" s="111"/>
      <c r="F133" s="111"/>
      <c r="G133" s="102"/>
      <c r="H133" s="103"/>
      <c r="I133" s="51">
        <v>127.57</v>
      </c>
      <c r="J133" s="9" t="s">
        <v>103</v>
      </c>
    </row>
    <row r="134" spans="1:10" ht="72" outlineLevel="1">
      <c r="A134" s="105"/>
      <c r="B134" s="108"/>
      <c r="C134" s="108"/>
      <c r="D134" s="111"/>
      <c r="E134" s="111"/>
      <c r="F134" s="111"/>
      <c r="G134" s="102"/>
      <c r="H134" s="103"/>
      <c r="I134" s="51">
        <v>-0.56</v>
      </c>
      <c r="J134" s="9" t="s">
        <v>171</v>
      </c>
    </row>
    <row r="135" spans="1:10" ht="48" outlineLevel="1">
      <c r="A135" s="105"/>
      <c r="B135" s="108"/>
      <c r="C135" s="108"/>
      <c r="D135" s="111"/>
      <c r="E135" s="111"/>
      <c r="F135" s="111"/>
      <c r="G135" s="102"/>
      <c r="H135" s="103"/>
      <c r="I135" s="51">
        <v>-122.08</v>
      </c>
      <c r="J135" s="9" t="s">
        <v>105</v>
      </c>
    </row>
    <row r="136" spans="1:10" ht="36" outlineLevel="1">
      <c r="A136" s="105"/>
      <c r="B136" s="108"/>
      <c r="C136" s="108"/>
      <c r="D136" s="111"/>
      <c r="E136" s="111"/>
      <c r="F136" s="111"/>
      <c r="G136" s="102"/>
      <c r="H136" s="103"/>
      <c r="I136" s="51">
        <v>-448.5</v>
      </c>
      <c r="J136" s="9" t="s">
        <v>106</v>
      </c>
    </row>
    <row r="137" spans="1:10" ht="48" outlineLevel="1">
      <c r="A137" s="105"/>
      <c r="B137" s="108"/>
      <c r="C137" s="108"/>
      <c r="D137" s="111"/>
      <c r="E137" s="111"/>
      <c r="F137" s="111"/>
      <c r="G137" s="102"/>
      <c r="H137" s="103"/>
      <c r="I137" s="51">
        <v>396.91</v>
      </c>
      <c r="J137" s="9" t="s">
        <v>87</v>
      </c>
    </row>
    <row r="138" spans="1:10" ht="24" outlineLevel="1">
      <c r="A138" s="105"/>
      <c r="B138" s="108"/>
      <c r="C138" s="108"/>
      <c r="D138" s="111"/>
      <c r="E138" s="111"/>
      <c r="F138" s="111"/>
      <c r="G138" s="102"/>
      <c r="H138" s="103"/>
      <c r="I138" s="51">
        <v>-10</v>
      </c>
      <c r="J138" s="9" t="s">
        <v>172</v>
      </c>
    </row>
    <row r="139" spans="1:10" ht="24" outlineLevel="1">
      <c r="A139" s="105"/>
      <c r="B139" s="108"/>
      <c r="C139" s="108"/>
      <c r="D139" s="111"/>
      <c r="E139" s="111"/>
      <c r="F139" s="111"/>
      <c r="G139" s="102"/>
      <c r="H139" s="103"/>
      <c r="I139" s="51">
        <v>60</v>
      </c>
      <c r="J139" s="9" t="s">
        <v>104</v>
      </c>
    </row>
    <row r="140" spans="1:10" ht="33.75" customHeight="1" outlineLevel="1">
      <c r="A140" s="105"/>
      <c r="B140" s="108"/>
      <c r="C140" s="108"/>
      <c r="D140" s="111"/>
      <c r="E140" s="111"/>
      <c r="F140" s="111"/>
      <c r="G140" s="102"/>
      <c r="H140" s="103"/>
      <c r="I140" s="51">
        <v>-6650</v>
      </c>
      <c r="J140" s="9" t="s">
        <v>173</v>
      </c>
    </row>
    <row r="141" spans="1:10" ht="33" customHeight="1" outlineLevel="1">
      <c r="A141" s="105"/>
      <c r="B141" s="108"/>
      <c r="C141" s="108"/>
      <c r="D141" s="111"/>
      <c r="E141" s="111"/>
      <c r="F141" s="111"/>
      <c r="G141" s="102"/>
      <c r="H141" s="103"/>
      <c r="I141" s="51">
        <v>-67.17</v>
      </c>
      <c r="J141" s="9" t="s">
        <v>174</v>
      </c>
    </row>
    <row r="142" spans="1:10" ht="15">
      <c r="A142" s="42" t="s">
        <v>8</v>
      </c>
      <c r="B142" s="43" t="s">
        <v>58</v>
      </c>
      <c r="C142" s="43"/>
      <c r="D142" s="44">
        <f>D143</f>
        <v>5597463.3</v>
      </c>
      <c r="E142" s="44">
        <f>E143</f>
        <v>6646118.9</v>
      </c>
      <c r="F142" s="44">
        <f>F143</f>
        <v>6645002.04</v>
      </c>
      <c r="G142" s="46">
        <f>F142-D142</f>
        <v>1047538.7400000002</v>
      </c>
      <c r="H142" s="40">
        <f>F142/D142</f>
        <v>1.1871452627478594</v>
      </c>
      <c r="I142" s="50">
        <f>E142-D142</f>
        <v>1048655.6000000006</v>
      </c>
      <c r="J142" s="48"/>
    </row>
    <row r="143" spans="1:10" ht="15" outlineLevel="1">
      <c r="A143" s="5" t="s">
        <v>52</v>
      </c>
      <c r="B143" s="6" t="s">
        <v>58</v>
      </c>
      <c r="C143" s="6" t="s">
        <v>13</v>
      </c>
      <c r="D143" s="8">
        <v>5597463.3</v>
      </c>
      <c r="E143" s="8">
        <v>6646118.9</v>
      </c>
      <c r="F143" s="8">
        <v>6645002.04</v>
      </c>
      <c r="G143" s="4">
        <f>F143-D143</f>
        <v>1047538.7400000002</v>
      </c>
      <c r="H143" s="11">
        <f>F143/D143</f>
        <v>1.1871452627478594</v>
      </c>
      <c r="I143" s="51">
        <f>E143-D143</f>
        <v>1048655.6000000006</v>
      </c>
      <c r="J143" s="9"/>
    </row>
    <row r="144" spans="1:10" ht="24" outlineLevel="1">
      <c r="A144" s="104"/>
      <c r="B144" s="107"/>
      <c r="C144" s="107"/>
      <c r="D144" s="110"/>
      <c r="E144" s="110"/>
      <c r="F144" s="110"/>
      <c r="G144" s="113"/>
      <c r="H144" s="115"/>
      <c r="I144" s="51">
        <v>997.14</v>
      </c>
      <c r="J144" s="9" t="s">
        <v>175</v>
      </c>
    </row>
    <row r="145" spans="1:10" ht="48" outlineLevel="1">
      <c r="A145" s="105"/>
      <c r="B145" s="108"/>
      <c r="C145" s="108"/>
      <c r="D145" s="111"/>
      <c r="E145" s="111"/>
      <c r="F145" s="111"/>
      <c r="G145" s="102"/>
      <c r="H145" s="103"/>
      <c r="I145" s="51">
        <v>21.51</v>
      </c>
      <c r="J145" s="9" t="s">
        <v>107</v>
      </c>
    </row>
    <row r="146" spans="1:10" ht="36" outlineLevel="1">
      <c r="A146" s="106"/>
      <c r="B146" s="109"/>
      <c r="C146" s="109"/>
      <c r="D146" s="112"/>
      <c r="E146" s="112"/>
      <c r="F146" s="112"/>
      <c r="G146" s="114"/>
      <c r="H146" s="116"/>
      <c r="I146" s="51">
        <v>30</v>
      </c>
      <c r="J146" s="9" t="s">
        <v>176</v>
      </c>
    </row>
    <row r="147" spans="1:10" ht="12.75" customHeight="1">
      <c r="A147" s="136" t="s">
        <v>9</v>
      </c>
      <c r="B147" s="137"/>
      <c r="C147" s="137"/>
      <c r="D147" s="49">
        <f>D6+D24+D28+D37+D44+D67+D69+D116+D123++D130+D142</f>
        <v>618864388.1099999</v>
      </c>
      <c r="E147" s="49">
        <f>E6+E24+E28+E37+E44+E67+E69+E116+E123++E130+E142</f>
        <v>698681818.77</v>
      </c>
      <c r="F147" s="49">
        <f>F6+F24+F28+F37+F44+F67+F69+F116+F123++F130+F142</f>
        <v>688894669.67</v>
      </c>
      <c r="G147" s="49">
        <f>G6+G24+G28+G37+G44+G67+G69+G116+G123++G130+G142</f>
        <v>70030281.56000005</v>
      </c>
      <c r="H147" s="33">
        <f>F147/D147</f>
        <v>1.11315933329735</v>
      </c>
      <c r="I147" s="54">
        <f>I6+I24+I28+I37+I44+I67+I69+I116+I123+I130+I142</f>
        <v>79817430.66000003</v>
      </c>
      <c r="J147" s="34"/>
    </row>
    <row r="148" spans="1:9" ht="12.75" customHeight="1">
      <c r="A148" s="1"/>
      <c r="B148" s="1"/>
      <c r="C148" s="1"/>
      <c r="D148" s="1"/>
      <c r="E148" s="1"/>
      <c r="F148" s="1"/>
      <c r="G148" s="98"/>
      <c r="I148" s="69"/>
    </row>
  </sheetData>
  <sheetProtection/>
  <mergeCells count="139">
    <mergeCell ref="A147:C147"/>
    <mergeCell ref="A3:A4"/>
    <mergeCell ref="B3:B4"/>
    <mergeCell ref="C3:C4"/>
    <mergeCell ref="B71:B80"/>
    <mergeCell ref="A71:A80"/>
    <mergeCell ref="B54:B56"/>
    <mergeCell ref="A54:A56"/>
    <mergeCell ref="B58:B66"/>
    <mergeCell ref="A46:A48"/>
    <mergeCell ref="H71:H80"/>
    <mergeCell ref="G71:G80"/>
    <mergeCell ref="F71:F80"/>
    <mergeCell ref="E71:E80"/>
    <mergeCell ref="D71:D80"/>
    <mergeCell ref="C71:C80"/>
    <mergeCell ref="A2:J2"/>
    <mergeCell ref="A1:J1"/>
    <mergeCell ref="D3:F3"/>
    <mergeCell ref="G3:H3"/>
    <mergeCell ref="I3:J3"/>
    <mergeCell ref="I4:J4"/>
    <mergeCell ref="J15:J16"/>
    <mergeCell ref="A15:A23"/>
    <mergeCell ref="B15:B23"/>
    <mergeCell ref="C15:C23"/>
    <mergeCell ref="D15:D23"/>
    <mergeCell ref="E15:E23"/>
    <mergeCell ref="A42:A43"/>
    <mergeCell ref="F15:F23"/>
    <mergeCell ref="G15:G23"/>
    <mergeCell ref="H15:H23"/>
    <mergeCell ref="A31:A35"/>
    <mergeCell ref="B31:B35"/>
    <mergeCell ref="C31:C35"/>
    <mergeCell ref="D31:D35"/>
    <mergeCell ref="H42:H43"/>
    <mergeCell ref="G42:G43"/>
    <mergeCell ref="F42:F43"/>
    <mergeCell ref="E42:E43"/>
    <mergeCell ref="D42:D43"/>
    <mergeCell ref="C42:C43"/>
    <mergeCell ref="H31:H35"/>
    <mergeCell ref="B42:B43"/>
    <mergeCell ref="F31:F35"/>
    <mergeCell ref="G31:G35"/>
    <mergeCell ref="G58:G66"/>
    <mergeCell ref="F58:F66"/>
    <mergeCell ref="E58:E66"/>
    <mergeCell ref="D58:D66"/>
    <mergeCell ref="C58:C66"/>
    <mergeCell ref="E31:E35"/>
    <mergeCell ref="G54:G56"/>
    <mergeCell ref="F54:F56"/>
    <mergeCell ref="E54:E56"/>
    <mergeCell ref="D54:D56"/>
    <mergeCell ref="A58:A66"/>
    <mergeCell ref="H58:H66"/>
    <mergeCell ref="C46:C48"/>
    <mergeCell ref="D46:D48"/>
    <mergeCell ref="E46:E48"/>
    <mergeCell ref="F46:F48"/>
    <mergeCell ref="G46:G48"/>
    <mergeCell ref="H54:H56"/>
    <mergeCell ref="C54:C56"/>
    <mergeCell ref="H46:H48"/>
    <mergeCell ref="A50:A51"/>
    <mergeCell ref="B50:B51"/>
    <mergeCell ref="C50:C51"/>
    <mergeCell ref="D50:D51"/>
    <mergeCell ref="E50:E51"/>
    <mergeCell ref="F50:F51"/>
    <mergeCell ref="G50:G51"/>
    <mergeCell ref="H50:H51"/>
    <mergeCell ref="B46:B48"/>
    <mergeCell ref="A82:A93"/>
    <mergeCell ref="B82:B93"/>
    <mergeCell ref="C82:C93"/>
    <mergeCell ref="D82:D93"/>
    <mergeCell ref="E82:E93"/>
    <mergeCell ref="F82:F93"/>
    <mergeCell ref="G82:G93"/>
    <mergeCell ref="H82:H93"/>
    <mergeCell ref="A95:A99"/>
    <mergeCell ref="B95:B99"/>
    <mergeCell ref="C95:C99"/>
    <mergeCell ref="D95:D99"/>
    <mergeCell ref="E95:E99"/>
    <mergeCell ref="F95:F99"/>
    <mergeCell ref="G95:G99"/>
    <mergeCell ref="H95:H99"/>
    <mergeCell ref="A101:A106"/>
    <mergeCell ref="B101:B106"/>
    <mergeCell ref="C101:C106"/>
    <mergeCell ref="D101:D106"/>
    <mergeCell ref="E101:E106"/>
    <mergeCell ref="F101:F106"/>
    <mergeCell ref="G101:G106"/>
    <mergeCell ref="H101:H106"/>
    <mergeCell ref="A108:A115"/>
    <mergeCell ref="B108:B115"/>
    <mergeCell ref="C108:C115"/>
    <mergeCell ref="D108:D115"/>
    <mergeCell ref="E108:E115"/>
    <mergeCell ref="F108:F115"/>
    <mergeCell ref="G108:G115"/>
    <mergeCell ref="H108:H115"/>
    <mergeCell ref="A118:A122"/>
    <mergeCell ref="B118:B122"/>
    <mergeCell ref="C118:C122"/>
    <mergeCell ref="D118:D122"/>
    <mergeCell ref="E118:E122"/>
    <mergeCell ref="F118:F122"/>
    <mergeCell ref="G118:G122"/>
    <mergeCell ref="H118:H122"/>
    <mergeCell ref="A127:A129"/>
    <mergeCell ref="B127:B129"/>
    <mergeCell ref="C127:C129"/>
    <mergeCell ref="D127:D129"/>
    <mergeCell ref="E127:E129"/>
    <mergeCell ref="F127:F129"/>
    <mergeCell ref="G127:G129"/>
    <mergeCell ref="H127:H129"/>
    <mergeCell ref="A133:A141"/>
    <mergeCell ref="B133:B141"/>
    <mergeCell ref="C133:C141"/>
    <mergeCell ref="D133:D141"/>
    <mergeCell ref="E133:E141"/>
    <mergeCell ref="F133:F141"/>
    <mergeCell ref="G133:G141"/>
    <mergeCell ref="H133:H141"/>
    <mergeCell ref="A144:A146"/>
    <mergeCell ref="B144:B146"/>
    <mergeCell ref="C144:C146"/>
    <mergeCell ref="D144:D146"/>
    <mergeCell ref="E144:E146"/>
    <mergeCell ref="F144:F146"/>
    <mergeCell ref="G144:G146"/>
    <mergeCell ref="H144:H146"/>
  </mergeCells>
  <printOptions/>
  <pageMargins left="0.5902777910232544" right="0.5902777910232544" top="0.5902777910232544" bottom="0.5902777910232544" header="0.39375001192092896" footer="0.39375001192092896"/>
  <pageSetup errors="blank" fitToHeight="2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Верескунова Наталья Владимировна</dc:creator>
  <cp:keywords/>
  <dc:description/>
  <cp:lastModifiedBy>fin#spec#2</cp:lastModifiedBy>
  <dcterms:created xsi:type="dcterms:W3CDTF">2017-06-20T11:37:55Z</dcterms:created>
  <dcterms:modified xsi:type="dcterms:W3CDTF">2023-03-24T11:45:39Z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C:\Users\VereskunovaNV\AppData\Local\Кейсистемс\Бюджет-КС\ReportManager\Аналитический отчет по исполнению бюджета с произвольной группировкой_3.xls</vt:lpwstr>
  </property>
  <property fmtid="{D5CDD505-2E9C-101B-9397-08002B2CF9AE}" pid="3" name="Report Name">
    <vt:lpwstr>C__Users_VereskunovaNV_AppData_Local_Кейсистемс_Бюджет-КС_ReportManager_Аналитический отчет по исполнению бюджета с произвольной группировкой_3.xls</vt:lpwstr>
  </property>
</Properties>
</file>