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8" sheetId="1" r:id="rId1"/>
  </sheets>
  <definedNames>
    <definedName name="_xlnm.Print_Titles" localSheetId="0">'2018'!$9:$9</definedName>
    <definedName name="_xlnm.Print_Area" localSheetId="0">'2018'!$A$1:$C$134</definedName>
  </definedNames>
  <calcPr fullCalcOnLoad="1"/>
</workbook>
</file>

<file path=xl/sharedStrings.xml><?xml version="1.0" encoding="utf-8"?>
<sst xmlns="http://schemas.openxmlformats.org/spreadsheetml/2006/main" count="253" uniqueCount="227">
  <si>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</si>
  <si>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</si>
  <si>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</si>
  <si>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</si>
  <si>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</si>
  <si>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</si>
  <si>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</si>
  <si>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</si>
  <si>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</si>
  <si>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</si>
  <si>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</si>
  <si>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</si>
  <si>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</si>
  <si>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</si>
  <si>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</si>
  <si>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</si>
  <si>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</si>
  <si>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</si>
  <si>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</si>
  <si>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</si>
  <si>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</si>
  <si>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</si>
  <si>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</si>
  <si>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</si>
  <si>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</si>
  <si>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</si>
  <si>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</si>
  <si>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</si>
  <si>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</si>
  <si>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</si>
  <si>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</si>
  <si>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</si>
  <si>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</si>
  <si>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</si>
  <si>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</si>
  <si>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</si>
  <si>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</si>
  <si>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</si>
  <si>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</si>
  <si>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</si>
  <si>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</si>
  <si>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</si>
  <si>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</si>
  <si>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</si>
  <si>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</si>
  <si>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</si>
  <si>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</si>
  <si>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</si>
  <si>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</si>
  <si>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</si>
  <si>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</si>
  <si>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</si>
  <si>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</si>
  <si>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</si>
  <si>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</si>
  <si>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</si>
  <si>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</si>
  <si>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</si>
  <si>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</si>
  <si>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</si>
  <si>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</si>
  <si>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</si>
  <si>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</si>
  <si>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</si>
  <si>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</si>
  <si>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</si>
  <si>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</si>
  <si>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</si>
  <si>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</si>
  <si>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</si>
  <si>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</si>
  <si>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</si>
  <si>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</si>
  <si>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</si>
  <si>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</si>
  <si>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</si>
  <si>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</si>
  <si>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</si>
  <si>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</si>
  <si>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</si>
  <si>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</si>
  <si>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</si>
  <si>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</si>
  <si>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</si>
  <si>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</si>
  <si>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</si>
  <si>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</si>
  <si>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</si>
  <si>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</si>
  <si>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</si>
  <si>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</si>
  <si>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</si>
  <si>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</si>
  <si>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</si>
  <si>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</si>
  <si>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</si>
  <si>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</si>
  <si>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</si>
  <si>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</si>
  <si>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</si>
  <si>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</si>
  <si>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</si>
  <si>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</si>
  <si>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</si>
  <si>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</si>
  <si>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</si>
  <si>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</si>
  <si>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</si>
  <si>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</si>
  <si>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</si>
  <si>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</si>
  <si>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</si>
  <si>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</si>
  <si>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</si>
  <si>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</si>
  <si>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</si>
  <si>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</si>
  <si>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</si>
  <si>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</si>
  <si>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</si>
  <si>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</si>
  <si>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</si>
  <si>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</si>
  <si>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</si>
  <si>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</si>
  <si>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</si>
  <si>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</si>
  <si>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</si>
  <si>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</si>
  <si>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</si>
  <si>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</si>
  <si>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</si>
  <si>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</si>
  <si>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</si>
  <si>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</si>
  <si>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</si>
  <si>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</si>
  <si>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</si>
  <si>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</si>
  <si>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</si>
  <si>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</si>
  <si>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</si>
  <si>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</si>
  <si>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</si>
  <si>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</si>
  <si>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</si>
  <si>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</si>
  <si>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</si>
  <si>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</si>
  <si>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</si>
  <si>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</si>
  <si>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</si>
  <si>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</si>
  <si>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</si>
  <si>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</si>
  <si>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</si>
  <si>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</si>
  <si>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</si>
  <si>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</si>
  <si>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</si>
  <si>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</si>
  <si>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</si>
  <si>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</si>
  <si>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</si>
  <si>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</si>
  <si>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</si>
  <si>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</si>
  <si>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</si>
  <si>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</si>
  <si>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</si>
  <si>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</si>
  <si>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</si>
  <si>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</si>
  <si>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</si>
  <si>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</si>
  <si>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</si>
  <si>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</si>
  <si>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</si>
  <si>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</si>
  <si>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</si>
  <si>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</si>
  <si>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</si>
  <si>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</si>
  <si>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</si>
  <si>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</si>
  <si>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</si>
  <si>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</si>
  <si>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</si>
  <si>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</si>
  <si>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</si>
  <si>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</si>
  <si>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</si>
  <si>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</si>
  <si>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</si>
  <si>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</si>
  <si>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</si>
  <si>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</si>
  <si>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</si>
  <si>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</si>
  <si>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</si>
  <si>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</si>
  <si>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</si>
  <si>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</si>
  <si>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</si>
  <si>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</si>
  <si>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</si>
  <si>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</si>
  <si>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</si>
  <si>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</si>
  <si>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</si>
  <si>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</si>
  <si>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</si>
  <si>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</si>
  <si>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</si>
  <si>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</si>
  <si>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</si>
  <si>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</si>
  <si>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</si>
  <si>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</si>
  <si>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проекту решения Совета депутатов ЗАТО Видяево</t>
  </si>
  <si>
    <t>от ___________  № _____</t>
  </si>
  <si>
    <t>Прочие неналоговые доходы</t>
  </si>
  <si>
    <t>000 1 17 05000 00 0000 180</t>
  </si>
  <si>
    <t>Прочие неналоговые доходы бюджетов городских округов</t>
  </si>
  <si>
    <t>000 1 17 05040 04 0000 180</t>
  </si>
  <si>
    <t>ПРОЧИЕ НЕНАЛОГОВЫЕ ДОХОДЫ</t>
  </si>
  <si>
    <t>000 1 17 00000 00 0000 000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</si>
</sst>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5">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horizontal="lef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68">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8" fillId="0" borderId="0" xfId="0" applyNumberFormat="1"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4" fontId="6" fillId="34" borderId="0" xfId="0" applyNumberFormat="1" applyFont="1" applyFill="1" applyAlignment="1">
      <alignment horizontal="center"/>
    </xf>
    <xf numFmtId="0" fontId="2" fillId="34" borderId="0" xfId="0" applyFont="1" applyFill="1" applyBorder="1" applyAlignment="1">
      <alignment horizontal="center"/>
    </xf>
    <xf numFmtId="4" fontId="13" fillId="34" borderId="0" xfId="0" applyNumberFormat="1" applyFont="1" applyFill="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5" xfId="0" applyNumberFormat="1" applyFont="1" applyFill="1" applyBorder="1" applyAlignment="1">
      <alignment horizontal="left" wrapText="1"/>
    </xf>
    <xf numFmtId="0" fontId="5" fillId="34" borderId="15" xfId="0" applyFont="1" applyFill="1" applyBorder="1" applyAlignment="1">
      <alignment horizontal="center" wrapText="1"/>
    </xf>
    <xf numFmtId="4" fontId="5" fillId="34" borderId="16" xfId="0" applyNumberFormat="1" applyFont="1" applyFill="1" applyBorder="1" applyAlignment="1">
      <alignment horizontal="center" wrapText="1"/>
    </xf>
    <xf numFmtId="0" fontId="5" fillId="34" borderId="15" xfId="0" applyNumberFormat="1" applyFont="1" applyFill="1" applyBorder="1" applyAlignment="1">
      <alignment horizontal="left"/>
    </xf>
    <xf numFmtId="4" fontId="5" fillId="34" borderId="16" xfId="0" applyNumberFormat="1" applyFont="1" applyFill="1" applyBorder="1" applyAlignment="1">
      <alignment horizontal="center"/>
    </xf>
    <xf numFmtId="0" fontId="6" fillId="34" borderId="15" xfId="0" applyNumberFormat="1" applyFont="1" applyFill="1" applyBorder="1" applyAlignment="1">
      <alignment horizontal="left" wrapText="1"/>
    </xf>
    <xf numFmtId="0" fontId="6" fillId="34" borderId="15" xfId="0" applyFont="1" applyFill="1" applyBorder="1" applyAlignment="1">
      <alignment horizontal="center" wrapText="1"/>
    </xf>
    <xf numFmtId="4" fontId="6" fillId="34" borderId="16" xfId="0" applyNumberFormat="1" applyFont="1" applyFill="1" applyBorder="1" applyAlignment="1">
      <alignment horizontal="center"/>
    </xf>
    <xf numFmtId="4" fontId="6" fillId="34" borderId="15" xfId="0" applyNumberFormat="1" applyFont="1" applyFill="1" applyBorder="1" applyAlignment="1">
      <alignment horizontal="center"/>
    </xf>
    <xf numFmtId="0" fontId="5" fillId="34" borderId="15" xfId="0" applyFont="1" applyFill="1" applyBorder="1" applyAlignment="1">
      <alignment horizontal="left" vertical="top" wrapText="1"/>
    </xf>
    <xf numFmtId="4" fontId="5" fillId="34" borderId="15" xfId="0" applyNumberFormat="1" applyFont="1" applyFill="1" applyBorder="1" applyAlignment="1">
      <alignment horizontal="center"/>
    </xf>
    <xf numFmtId="0" fontId="6" fillId="34" borderId="15" xfId="0" applyFont="1" applyFill="1" applyBorder="1" applyAlignment="1">
      <alignment horizontal="left" vertical="top" wrapText="1"/>
    </xf>
    <xf numFmtId="0" fontId="5" fillId="34" borderId="15" xfId="0" applyFont="1" applyFill="1" applyBorder="1" applyAlignment="1">
      <alignment horizontal="center"/>
    </xf>
    <xf numFmtId="4" fontId="0" fillId="34" borderId="0" xfId="0" applyNumberFormat="1" applyFont="1" applyFill="1" applyAlignment="1">
      <alignment horizontal="center"/>
    </xf>
    <xf numFmtId="0" fontId="0" fillId="34" borderId="0" xfId="0" applyFont="1" applyFill="1" applyAlignment="1">
      <alignment horizontal="center"/>
    </xf>
    <xf numFmtId="4" fontId="5" fillId="34" borderId="0" xfId="0" applyNumberFormat="1" applyFont="1" applyFill="1" applyAlignment="1">
      <alignment horizontal="center"/>
    </xf>
    <xf numFmtId="4" fontId="54" fillId="35" borderId="0" xfId="0" applyNumberFormat="1" applyFont="1" applyFill="1" applyAlignment="1">
      <alignment/>
    </xf>
    <xf numFmtId="4" fontId="54" fillId="0" borderId="0" xfId="0" applyNumberFormat="1" applyFont="1" applyFill="1" applyAlignment="1">
      <alignment/>
    </xf>
    <xf numFmtId="0" fontId="54" fillId="33" borderId="0" xfId="0" applyFont="1" applyFill="1" applyAlignment="1">
      <alignment/>
    </xf>
    <xf numFmtId="0" fontId="54" fillId="0" borderId="0" xfId="0" applyFont="1" applyFill="1" applyAlignment="1">
      <alignment/>
    </xf>
    <xf numFmtId="14" fontId="0" fillId="0" borderId="0" xfId="0" applyNumberFormat="1" applyFill="1" applyAlignment="1">
      <alignment/>
    </xf>
    <xf numFmtId="0" fontId="4" fillId="34" borderId="0" xfId="0" applyFont="1" applyFill="1" applyBorder="1" applyAlignment="1">
      <alignment horizontal="center"/>
    </xf>
    <xf numFmtId="0" fontId="0" fillId="34" borderId="0" xfId="0" applyFill="1" applyAlignment="1">
      <alignment/>
    </xf>
    <xf numFmtId="0" fontId="6" fillId="34" borderId="0" xfId="0" applyFont="1" applyFill="1" applyBorder="1" applyAlignment="1">
      <alignment horizontal="right"/>
    </xf>
    <xf numFmtId="0" fontId="6" fillId="34" borderId="0" xfId="0" applyFont="1" applyFill="1" applyAlignment="1">
      <alignment/>
    </xf>
    <xf numFmtId="0" fontId="6" fillId="34" borderId="0" xfId="0" applyFont="1" applyFill="1" applyAlignment="1">
      <alignment horizontal="right" wrapText="1"/>
    </xf>
    <xf numFmtId="3" fontId="6" fillId="34" borderId="0" xfId="0" applyNumberFormat="1" applyFont="1" applyFill="1" applyBorder="1" applyAlignment="1">
      <alignment horizontal="right" wrapText="1"/>
    </xf>
    <xf numFmtId="4" fontId="6" fillId="34"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7"/>
  <sheetViews>
    <sheetView tabSelected="1" view="pageBreakPreview" zoomScaleSheetLayoutView="100" zoomScalePageLayoutView="0" workbookViewId="0" topLeftCell="A76">
      <selection activeCell="C79" sqref="C79"/>
    </sheetView>
  </sheetViews>
  <sheetFormatPr defaultColWidth="9.00390625" defaultRowHeight="12.75"/>
  <cols>
    <col min="1" max="1" width="66.00390625" style="29" customWidth="1"/>
    <col min="2" max="2" width="30.00390625" style="54" customWidth="1"/>
    <col min="3" max="3" width="19.00390625" style="31" customWidth="1"/>
    <col min="4" max="4" width="10.875" style="17" customWidth="1"/>
    <col min="5" max="5" width="14.75390625" style="2" customWidth="1"/>
    <col min="6" max="12" width="9.125" style="2" customWidth="1"/>
  </cols>
  <sheetData>
    <row r="1" spans="1:3" ht="15.75">
      <c r="A1" s="28" t="s">
        <v>69</v>
      </c>
      <c r="B1" s="63" t="s">
        <v>61</v>
      </c>
      <c r="C1" s="64"/>
    </row>
    <row r="2" spans="1:3" ht="16.5" customHeight="1">
      <c r="A2" s="65" t="s">
        <v>219</v>
      </c>
      <c r="B2" s="65"/>
      <c r="C2" s="65"/>
    </row>
    <row r="3" spans="1:3" ht="30" customHeight="1">
      <c r="A3" s="66" t="s">
        <v>206</v>
      </c>
      <c r="B3" s="66"/>
      <c r="C3" s="66"/>
    </row>
    <row r="4" spans="2:3" ht="15.75">
      <c r="B4" s="67" t="s">
        <v>220</v>
      </c>
      <c r="C4" s="67"/>
    </row>
    <row r="5" spans="1:2" ht="15.75">
      <c r="A5" s="28"/>
      <c r="B5" s="30"/>
    </row>
    <row r="6" spans="1:3" ht="18.75">
      <c r="A6" s="61" t="s">
        <v>187</v>
      </c>
      <c r="B6" s="61"/>
      <c r="C6" s="62"/>
    </row>
    <row r="7" spans="1:3" ht="15.75">
      <c r="A7" s="28"/>
      <c r="B7" s="32"/>
      <c r="C7" s="33"/>
    </row>
    <row r="8" spans="1:2" ht="0.75" customHeight="1" thickBot="1">
      <c r="A8" s="28"/>
      <c r="B8" s="30"/>
    </row>
    <row r="9" spans="1:5" ht="27" thickBot="1">
      <c r="A9" s="34" t="s">
        <v>20</v>
      </c>
      <c r="B9" s="35" t="s">
        <v>19</v>
      </c>
      <c r="C9" s="36">
        <v>2018</v>
      </c>
      <c r="E9" s="60">
        <v>43361</v>
      </c>
    </row>
    <row r="10" spans="1:3" ht="15.75">
      <c r="A10" s="37" t="s">
        <v>38</v>
      </c>
      <c r="B10" s="38"/>
      <c r="C10" s="39"/>
    </row>
    <row r="11" spans="1:4" s="2" customFormat="1" ht="15.75">
      <c r="A11" s="40" t="s">
        <v>8</v>
      </c>
      <c r="B11" s="41" t="s">
        <v>15</v>
      </c>
      <c r="C11" s="42">
        <f>C12+C46</f>
        <v>72018744.92</v>
      </c>
      <c r="D11" s="17"/>
    </row>
    <row r="12" spans="1:4" s="2" customFormat="1" ht="15.75">
      <c r="A12" s="40" t="s">
        <v>5</v>
      </c>
      <c r="B12" s="41"/>
      <c r="C12" s="42">
        <f>C13+C23+C43+C35+C18</f>
        <v>59696635.48</v>
      </c>
      <c r="D12" s="17"/>
    </row>
    <row r="13" spans="1:3" ht="15.75">
      <c r="A13" s="43" t="s">
        <v>23</v>
      </c>
      <c r="B13" s="41" t="s">
        <v>24</v>
      </c>
      <c r="C13" s="44">
        <f>C14</f>
        <v>54585873.62</v>
      </c>
    </row>
    <row r="14" spans="1:12" s="1" customFormat="1" ht="15.75">
      <c r="A14" s="43" t="s">
        <v>21</v>
      </c>
      <c r="B14" s="41" t="s">
        <v>25</v>
      </c>
      <c r="C14" s="44">
        <f>C15+C16+C17</f>
        <v>54585873.62</v>
      </c>
      <c r="D14" s="18"/>
      <c r="E14" s="3"/>
      <c r="F14" s="3"/>
      <c r="G14" s="3"/>
      <c r="H14" s="3"/>
      <c r="I14" s="3"/>
      <c r="J14" s="3"/>
      <c r="K14" s="3"/>
      <c r="L14" s="3"/>
    </row>
    <row r="15" spans="1:3" ht="78.75">
      <c r="A15" s="45" t="s">
        <v>87</v>
      </c>
      <c r="B15" s="46" t="s">
        <v>43</v>
      </c>
      <c r="C15" s="47">
        <f>62631120-8000000-14000+6873.62-1000-7000-10000-17000-5500-101500-3000</f>
        <v>54478993.62</v>
      </c>
    </row>
    <row r="16" spans="1:5" ht="110.25">
      <c r="A16" s="45" t="s">
        <v>88</v>
      </c>
      <c r="B16" s="46" t="s">
        <v>41</v>
      </c>
      <c r="C16" s="47">
        <f>8270+15000</f>
        <v>23270</v>
      </c>
      <c r="D16" s="57"/>
      <c r="E16" s="59">
        <v>15000</v>
      </c>
    </row>
    <row r="17" spans="1:5" ht="47.25">
      <c r="A17" s="45" t="s">
        <v>89</v>
      </c>
      <c r="B17" s="46" t="s">
        <v>49</v>
      </c>
      <c r="C17" s="47">
        <f>98610-15000</f>
        <v>83610</v>
      </c>
      <c r="D17" s="57"/>
      <c r="E17" s="59">
        <v>-15000</v>
      </c>
    </row>
    <row r="18" spans="1:3" ht="47.25">
      <c r="A18" s="40" t="s">
        <v>147</v>
      </c>
      <c r="B18" s="41" t="s">
        <v>148</v>
      </c>
      <c r="C18" s="44">
        <f>C19</f>
        <v>1796761.8599999999</v>
      </c>
    </row>
    <row r="19" spans="1:3" ht="31.5">
      <c r="A19" s="45" t="s">
        <v>149</v>
      </c>
      <c r="B19" s="46" t="s">
        <v>150</v>
      </c>
      <c r="C19" s="47">
        <f>C20+C21+C22</f>
        <v>1796761.8599999999</v>
      </c>
    </row>
    <row r="20" spans="1:3" ht="78.75">
      <c r="A20" s="45" t="s">
        <v>151</v>
      </c>
      <c r="B20" s="46" t="s">
        <v>152</v>
      </c>
      <c r="C20" s="47">
        <f>672779.98-2563.95</f>
        <v>670216.03</v>
      </c>
    </row>
    <row r="21" spans="1:3" ht="94.5">
      <c r="A21" s="45" t="s">
        <v>153</v>
      </c>
      <c r="B21" s="46" t="s">
        <v>154</v>
      </c>
      <c r="C21" s="47">
        <f>5163.36-19.68</f>
        <v>5143.679999999999</v>
      </c>
    </row>
    <row r="22" spans="1:3" ht="78.75">
      <c r="A22" s="45" t="s">
        <v>155</v>
      </c>
      <c r="B22" s="46" t="s">
        <v>156</v>
      </c>
      <c r="C22" s="47">
        <f>1125692.14-4289.99</f>
        <v>1121402.15</v>
      </c>
    </row>
    <row r="23" spans="1:12" s="1" customFormat="1" ht="15.75">
      <c r="A23" s="43" t="s">
        <v>27</v>
      </c>
      <c r="B23" s="41" t="s">
        <v>26</v>
      </c>
      <c r="C23" s="44">
        <f>C30+C24+C33</f>
        <v>3121000</v>
      </c>
      <c r="D23" s="18"/>
      <c r="E23" s="3"/>
      <c r="F23" s="3"/>
      <c r="G23" s="3"/>
      <c r="H23" s="3"/>
      <c r="I23" s="3"/>
      <c r="J23" s="3"/>
      <c r="K23" s="3"/>
      <c r="L23" s="3"/>
    </row>
    <row r="24" spans="1:12" s="1" customFormat="1" ht="31.5">
      <c r="A24" s="40" t="s">
        <v>44</v>
      </c>
      <c r="B24" s="41" t="s">
        <v>45</v>
      </c>
      <c r="C24" s="44">
        <f>C25+C27+C29</f>
        <v>583000</v>
      </c>
      <c r="D24" s="18"/>
      <c r="E24" s="3"/>
      <c r="F24" s="3"/>
      <c r="G24" s="3"/>
      <c r="H24" s="3"/>
      <c r="I24" s="3"/>
      <c r="J24" s="3"/>
      <c r="K24" s="3"/>
      <c r="L24" s="3"/>
    </row>
    <row r="25" spans="1:12" s="1" customFormat="1" ht="31.5">
      <c r="A25" s="40" t="s">
        <v>86</v>
      </c>
      <c r="B25" s="41" t="s">
        <v>46</v>
      </c>
      <c r="C25" s="44">
        <f>C26</f>
        <v>277000</v>
      </c>
      <c r="D25" s="18"/>
      <c r="E25" s="3"/>
      <c r="F25" s="3"/>
      <c r="G25" s="3"/>
      <c r="H25" s="3"/>
      <c r="I25" s="3"/>
      <c r="J25" s="3"/>
      <c r="K25" s="3"/>
      <c r="L25" s="3"/>
    </row>
    <row r="26" spans="1:12" s="13" customFormat="1" ht="31.5">
      <c r="A26" s="45" t="s">
        <v>86</v>
      </c>
      <c r="B26" s="46" t="s">
        <v>50</v>
      </c>
      <c r="C26" s="48">
        <v>277000</v>
      </c>
      <c r="D26" s="19"/>
      <c r="E26" s="12"/>
      <c r="F26" s="12"/>
      <c r="G26" s="12"/>
      <c r="H26" s="12"/>
      <c r="I26" s="12"/>
      <c r="J26" s="12"/>
      <c r="K26" s="12"/>
      <c r="L26" s="12"/>
    </row>
    <row r="27" spans="1:12" s="11" customFormat="1" ht="47.25">
      <c r="A27" s="40" t="s">
        <v>85</v>
      </c>
      <c r="B27" s="41" t="s">
        <v>51</v>
      </c>
      <c r="C27" s="44">
        <f>C28</f>
        <v>231000</v>
      </c>
      <c r="D27" s="20"/>
      <c r="E27" s="10"/>
      <c r="F27" s="10"/>
      <c r="G27" s="10"/>
      <c r="H27" s="10"/>
      <c r="I27" s="10"/>
      <c r="J27" s="10"/>
      <c r="K27" s="10"/>
      <c r="L27" s="10"/>
    </row>
    <row r="28" spans="1:12" s="1" customFormat="1" ht="47.25">
      <c r="A28" s="45" t="s">
        <v>85</v>
      </c>
      <c r="B28" s="46" t="s">
        <v>52</v>
      </c>
      <c r="C28" s="48">
        <v>231000</v>
      </c>
      <c r="D28" s="18"/>
      <c r="E28" s="3"/>
      <c r="F28" s="3"/>
      <c r="G28" s="3"/>
      <c r="H28" s="3"/>
      <c r="I28" s="3"/>
      <c r="J28" s="3"/>
      <c r="K28" s="3"/>
      <c r="L28" s="3"/>
    </row>
    <row r="29" spans="1:12" s="9" customFormat="1" ht="31.5">
      <c r="A29" s="40" t="s">
        <v>96</v>
      </c>
      <c r="B29" s="41" t="s">
        <v>95</v>
      </c>
      <c r="C29" s="44">
        <v>75000</v>
      </c>
      <c r="D29" s="21"/>
      <c r="E29" s="5"/>
      <c r="F29" s="5"/>
      <c r="G29" s="5"/>
      <c r="H29" s="5"/>
      <c r="I29" s="5"/>
      <c r="J29" s="5"/>
      <c r="K29" s="5"/>
      <c r="L29" s="5"/>
    </row>
    <row r="30" spans="1:12" s="9" customFormat="1" ht="31.5">
      <c r="A30" s="40" t="s">
        <v>84</v>
      </c>
      <c r="B30" s="41" t="s">
        <v>4</v>
      </c>
      <c r="C30" s="44">
        <f>C31+C32</f>
        <v>2364000</v>
      </c>
      <c r="D30" s="21"/>
      <c r="E30" s="5"/>
      <c r="F30" s="5"/>
      <c r="G30" s="5"/>
      <c r="H30" s="5"/>
      <c r="I30" s="5"/>
      <c r="J30" s="5"/>
      <c r="K30" s="5"/>
      <c r="L30" s="5"/>
    </row>
    <row r="31" spans="1:12" s="9" customFormat="1" ht="31.5">
      <c r="A31" s="45" t="s">
        <v>1</v>
      </c>
      <c r="B31" s="46" t="s">
        <v>6</v>
      </c>
      <c r="C31" s="47">
        <f>2435000-76000</f>
        <v>2359000</v>
      </c>
      <c r="D31" s="57"/>
      <c r="E31" s="59">
        <v>-76000</v>
      </c>
      <c r="F31" s="59"/>
      <c r="G31" s="5"/>
      <c r="H31" s="5"/>
      <c r="I31" s="5"/>
      <c r="J31" s="5"/>
      <c r="K31" s="5"/>
      <c r="L31" s="5"/>
    </row>
    <row r="32" spans="1:12" s="9" customFormat="1" ht="47.25">
      <c r="A32" s="45" t="s">
        <v>67</v>
      </c>
      <c r="B32" s="46" t="s">
        <v>66</v>
      </c>
      <c r="C32" s="47">
        <v>5000</v>
      </c>
      <c r="D32" s="21"/>
      <c r="E32" s="5"/>
      <c r="F32" s="5"/>
      <c r="G32" s="5"/>
      <c r="H32" s="5"/>
      <c r="I32" s="5"/>
      <c r="J32" s="5"/>
      <c r="K32" s="5"/>
      <c r="L32" s="5"/>
    </row>
    <row r="33" spans="1:12" s="9" customFormat="1" ht="31.5">
      <c r="A33" s="40" t="s">
        <v>83</v>
      </c>
      <c r="B33" s="41" t="s">
        <v>47</v>
      </c>
      <c r="C33" s="44">
        <f>C34</f>
        <v>174000</v>
      </c>
      <c r="D33" s="21"/>
      <c r="E33" s="5"/>
      <c r="F33" s="5"/>
      <c r="G33" s="5"/>
      <c r="H33" s="5"/>
      <c r="I33" s="5"/>
      <c r="J33" s="5"/>
      <c r="K33" s="5"/>
      <c r="L33" s="5"/>
    </row>
    <row r="34" spans="1:12" s="9" customFormat="1" ht="31.5">
      <c r="A34" s="45" t="s">
        <v>82</v>
      </c>
      <c r="B34" s="46" t="s">
        <v>48</v>
      </c>
      <c r="C34" s="47">
        <v>174000</v>
      </c>
      <c r="D34" s="21"/>
      <c r="E34" s="5"/>
      <c r="F34" s="5"/>
      <c r="G34" s="5"/>
      <c r="H34" s="5"/>
      <c r="I34" s="5"/>
      <c r="J34" s="5"/>
      <c r="K34" s="5"/>
      <c r="L34" s="5"/>
    </row>
    <row r="35" spans="1:12" s="9" customFormat="1" ht="15.75">
      <c r="A35" s="43" t="s">
        <v>59</v>
      </c>
      <c r="B35" s="41" t="s">
        <v>60</v>
      </c>
      <c r="C35" s="44">
        <f>C36+C38</f>
        <v>31000</v>
      </c>
      <c r="D35" s="21"/>
      <c r="E35" s="5"/>
      <c r="F35" s="5"/>
      <c r="G35" s="5"/>
      <c r="H35" s="5"/>
      <c r="I35" s="5"/>
      <c r="J35" s="5"/>
      <c r="K35" s="5"/>
      <c r="L35" s="5"/>
    </row>
    <row r="36" spans="1:12" s="1" customFormat="1" ht="15.75">
      <c r="A36" s="43" t="s">
        <v>80</v>
      </c>
      <c r="B36" s="41" t="s">
        <v>58</v>
      </c>
      <c r="C36" s="44">
        <f>C37</f>
        <v>1000</v>
      </c>
      <c r="D36" s="18"/>
      <c r="E36" s="3"/>
      <c r="F36" s="3"/>
      <c r="G36" s="3"/>
      <c r="H36" s="3"/>
      <c r="I36" s="3"/>
      <c r="J36" s="3"/>
      <c r="K36" s="3"/>
      <c r="L36" s="3"/>
    </row>
    <row r="37" spans="1:12" s="9" customFormat="1" ht="47.25">
      <c r="A37" s="45" t="s">
        <v>81</v>
      </c>
      <c r="B37" s="46" t="s">
        <v>57</v>
      </c>
      <c r="C37" s="47">
        <f>1000</f>
        <v>1000</v>
      </c>
      <c r="D37" s="21"/>
      <c r="E37" s="5"/>
      <c r="F37" s="5"/>
      <c r="G37" s="5"/>
      <c r="H37" s="5"/>
      <c r="I37" s="5"/>
      <c r="J37" s="5"/>
      <c r="K37" s="5"/>
      <c r="L37" s="5"/>
    </row>
    <row r="38" spans="1:12" s="9" customFormat="1" ht="15.75">
      <c r="A38" s="40" t="s">
        <v>99</v>
      </c>
      <c r="B38" s="41" t="s">
        <v>100</v>
      </c>
      <c r="C38" s="44">
        <f>C39+C41</f>
        <v>30000</v>
      </c>
      <c r="D38" s="21"/>
      <c r="E38" s="5"/>
      <c r="F38" s="5"/>
      <c r="G38" s="5"/>
      <c r="H38" s="5"/>
      <c r="I38" s="5"/>
      <c r="J38" s="5"/>
      <c r="K38" s="5"/>
      <c r="L38" s="5"/>
    </row>
    <row r="39" spans="1:3" ht="15.75">
      <c r="A39" s="45" t="s">
        <v>106</v>
      </c>
      <c r="B39" s="46" t="s">
        <v>98</v>
      </c>
      <c r="C39" s="47">
        <f>C40</f>
        <v>29000</v>
      </c>
    </row>
    <row r="40" spans="1:5" ht="31.5">
      <c r="A40" s="45" t="s">
        <v>97</v>
      </c>
      <c r="B40" s="46" t="s">
        <v>94</v>
      </c>
      <c r="C40" s="47">
        <f>1000+14000+14000</f>
        <v>29000</v>
      </c>
      <c r="D40" s="57"/>
      <c r="E40" s="59">
        <v>14000</v>
      </c>
    </row>
    <row r="41" spans="1:3" ht="15.75">
      <c r="A41" s="45" t="s">
        <v>190</v>
      </c>
      <c r="B41" s="46" t="s">
        <v>191</v>
      </c>
      <c r="C41" s="47">
        <f>C42</f>
        <v>1000</v>
      </c>
    </row>
    <row r="42" spans="1:3" ht="31.5">
      <c r="A42" s="45" t="s">
        <v>193</v>
      </c>
      <c r="B42" s="46" t="s">
        <v>192</v>
      </c>
      <c r="C42" s="47">
        <v>1000</v>
      </c>
    </row>
    <row r="43" spans="1:12" s="1" customFormat="1" ht="18.75" customHeight="1">
      <c r="A43" s="40" t="s">
        <v>16</v>
      </c>
      <c r="B43" s="41" t="s">
        <v>28</v>
      </c>
      <c r="C43" s="44">
        <f>C44</f>
        <v>162000</v>
      </c>
      <c r="D43" s="18"/>
      <c r="E43" s="3"/>
      <c r="F43" s="3"/>
      <c r="G43" s="3"/>
      <c r="H43" s="3"/>
      <c r="I43" s="3"/>
      <c r="J43" s="3"/>
      <c r="K43" s="3"/>
      <c r="L43" s="3"/>
    </row>
    <row r="44" spans="1:12" s="11" customFormat="1" ht="31.5">
      <c r="A44" s="45" t="s">
        <v>79</v>
      </c>
      <c r="B44" s="46" t="s">
        <v>17</v>
      </c>
      <c r="C44" s="47">
        <f>C45</f>
        <v>162000</v>
      </c>
      <c r="D44" s="20"/>
      <c r="E44" s="10"/>
      <c r="F44" s="10"/>
      <c r="G44" s="10"/>
      <c r="H44" s="10"/>
      <c r="I44" s="10"/>
      <c r="J44" s="10"/>
      <c r="K44" s="10"/>
      <c r="L44" s="10"/>
    </row>
    <row r="45" spans="1:12" s="11" customFormat="1" ht="47.25">
      <c r="A45" s="45" t="s">
        <v>18</v>
      </c>
      <c r="B45" s="46" t="s">
        <v>2</v>
      </c>
      <c r="C45" s="47">
        <v>162000</v>
      </c>
      <c r="D45" s="20"/>
      <c r="E45" s="10"/>
      <c r="F45" s="10"/>
      <c r="G45" s="10"/>
      <c r="H45" s="10"/>
      <c r="I45" s="10"/>
      <c r="J45" s="10"/>
      <c r="K45" s="10"/>
      <c r="L45" s="10"/>
    </row>
    <row r="46" spans="1:12" s="11" customFormat="1" ht="15.75">
      <c r="A46" s="40" t="s">
        <v>36</v>
      </c>
      <c r="B46" s="41"/>
      <c r="C46" s="44">
        <f>C47+C67+C58+C63+C77</f>
        <v>12322109.44</v>
      </c>
      <c r="D46" s="20"/>
      <c r="E46" s="10"/>
      <c r="F46" s="10"/>
      <c r="G46" s="10"/>
      <c r="H46" s="10"/>
      <c r="I46" s="10"/>
      <c r="J46" s="10"/>
      <c r="K46" s="10"/>
      <c r="L46" s="10"/>
    </row>
    <row r="47" spans="1:12" s="1" customFormat="1" ht="47.25">
      <c r="A47" s="40" t="s">
        <v>30</v>
      </c>
      <c r="B47" s="41" t="s">
        <v>29</v>
      </c>
      <c r="C47" s="44">
        <f>C48+C55</f>
        <v>11203000</v>
      </c>
      <c r="D47" s="18"/>
      <c r="E47" s="3"/>
      <c r="F47" s="3"/>
      <c r="G47" s="3"/>
      <c r="H47" s="3"/>
      <c r="I47" s="3"/>
      <c r="J47" s="3"/>
      <c r="K47" s="3"/>
      <c r="L47" s="3"/>
    </row>
    <row r="48" spans="1:12" s="1" customFormat="1" ht="94.5">
      <c r="A48" s="45" t="s">
        <v>78</v>
      </c>
      <c r="B48" s="41" t="s">
        <v>42</v>
      </c>
      <c r="C48" s="44">
        <f>C49+C51+C53</f>
        <v>4380000</v>
      </c>
      <c r="D48" s="18"/>
      <c r="E48" s="3"/>
      <c r="F48" s="3"/>
      <c r="G48" s="3"/>
      <c r="H48" s="3"/>
      <c r="I48" s="3"/>
      <c r="J48" s="3"/>
      <c r="K48" s="3"/>
      <c r="L48" s="3"/>
    </row>
    <row r="49" spans="1:12" s="1" customFormat="1" ht="65.25" customHeight="1">
      <c r="A49" s="40" t="s">
        <v>167</v>
      </c>
      <c r="B49" s="41" t="s">
        <v>166</v>
      </c>
      <c r="C49" s="44">
        <f>C50</f>
        <v>10000</v>
      </c>
      <c r="D49" s="18"/>
      <c r="E49" s="3"/>
      <c r="F49" s="3"/>
      <c r="G49" s="3"/>
      <c r="H49" s="3"/>
      <c r="I49" s="3"/>
      <c r="J49" s="3"/>
      <c r="K49" s="3"/>
      <c r="L49" s="3"/>
    </row>
    <row r="50" spans="1:12" s="1" customFormat="1" ht="78.75">
      <c r="A50" s="45" t="s">
        <v>40</v>
      </c>
      <c r="B50" s="46" t="s">
        <v>39</v>
      </c>
      <c r="C50" s="47">
        <v>10000</v>
      </c>
      <c r="D50" s="18"/>
      <c r="E50" s="3"/>
      <c r="F50" s="3"/>
      <c r="G50" s="3"/>
      <c r="H50" s="3"/>
      <c r="I50" s="3"/>
      <c r="J50" s="3"/>
      <c r="K50" s="3"/>
      <c r="L50" s="3"/>
    </row>
    <row r="51" spans="1:12" s="1" customFormat="1" ht="85.5" customHeight="1">
      <c r="A51" s="40" t="s">
        <v>165</v>
      </c>
      <c r="B51" s="41" t="s">
        <v>164</v>
      </c>
      <c r="C51" s="44">
        <f>C52</f>
        <v>420000</v>
      </c>
      <c r="D51" s="18"/>
      <c r="E51" s="3"/>
      <c r="F51" s="3"/>
      <c r="G51" s="3"/>
      <c r="H51" s="3"/>
      <c r="I51" s="3"/>
      <c r="J51" s="3"/>
      <c r="K51" s="3"/>
      <c r="L51" s="3"/>
    </row>
    <row r="52" spans="1:12" s="1" customFormat="1" ht="78.75">
      <c r="A52" s="45" t="s">
        <v>7</v>
      </c>
      <c r="B52" s="46" t="s">
        <v>3</v>
      </c>
      <c r="C52" s="47">
        <v>420000</v>
      </c>
      <c r="D52" s="18"/>
      <c r="E52" s="3"/>
      <c r="F52" s="3"/>
      <c r="G52" s="3"/>
      <c r="H52" s="3"/>
      <c r="I52" s="3"/>
      <c r="J52" s="3"/>
      <c r="K52" s="3"/>
      <c r="L52" s="3"/>
    </row>
    <row r="53" spans="1:12" s="1" customFormat="1" ht="47.25">
      <c r="A53" s="40" t="s">
        <v>163</v>
      </c>
      <c r="B53" s="41" t="s">
        <v>162</v>
      </c>
      <c r="C53" s="44">
        <f>C54</f>
        <v>3950000</v>
      </c>
      <c r="D53" s="18"/>
      <c r="E53" s="3"/>
      <c r="F53" s="3"/>
      <c r="G53" s="3"/>
      <c r="H53" s="3"/>
      <c r="I53" s="3"/>
      <c r="J53" s="3"/>
      <c r="K53" s="3"/>
      <c r="L53" s="3"/>
    </row>
    <row r="54" spans="1:3" ht="31.5">
      <c r="A54" s="45" t="s">
        <v>107</v>
      </c>
      <c r="B54" s="46" t="s">
        <v>108</v>
      </c>
      <c r="C54" s="47">
        <v>3950000</v>
      </c>
    </row>
    <row r="55" spans="1:3" ht="94.5">
      <c r="A55" s="40" t="s">
        <v>77</v>
      </c>
      <c r="B55" s="41" t="s">
        <v>53</v>
      </c>
      <c r="C55" s="44">
        <f>C56</f>
        <v>6823000</v>
      </c>
    </row>
    <row r="56" spans="1:3" ht="94.5">
      <c r="A56" s="40" t="s">
        <v>54</v>
      </c>
      <c r="B56" s="41" t="s">
        <v>55</v>
      </c>
      <c r="C56" s="44">
        <f>C57</f>
        <v>6823000</v>
      </c>
    </row>
    <row r="57" spans="1:4" ht="78.75">
      <c r="A57" s="45" t="s">
        <v>76</v>
      </c>
      <c r="B57" s="46" t="s">
        <v>56</v>
      </c>
      <c r="C57" s="47">
        <f>7120000-297000</f>
        <v>6823000</v>
      </c>
      <c r="D57" s="17">
        <v>-297000</v>
      </c>
    </row>
    <row r="58" spans="1:3" ht="31.5">
      <c r="A58" s="40" t="s">
        <v>32</v>
      </c>
      <c r="B58" s="41" t="s">
        <v>31</v>
      </c>
      <c r="C58" s="44">
        <f>C60+C59+C61</f>
        <v>276109.44</v>
      </c>
    </row>
    <row r="59" spans="1:4" ht="31.5">
      <c r="A59" s="45" t="s">
        <v>161</v>
      </c>
      <c r="B59" s="46" t="s">
        <v>160</v>
      </c>
      <c r="C59" s="47">
        <f>12817.56+10000+10000</f>
        <v>32817.56</v>
      </c>
      <c r="D59" s="17">
        <v>10000</v>
      </c>
    </row>
    <row r="60" spans="1:5" ht="18.75" customHeight="1">
      <c r="A60" s="45" t="s">
        <v>91</v>
      </c>
      <c r="B60" s="46" t="s">
        <v>90</v>
      </c>
      <c r="C60" s="47">
        <f>192348.9+20000</f>
        <v>212348.9</v>
      </c>
      <c r="D60" s="56"/>
      <c r="E60" s="59">
        <v>20000</v>
      </c>
    </row>
    <row r="61" spans="1:3" ht="18.75" customHeight="1">
      <c r="A61" s="45" t="s">
        <v>217</v>
      </c>
      <c r="B61" s="46" t="s">
        <v>216</v>
      </c>
      <c r="C61" s="47">
        <f>C62</f>
        <v>30942.98</v>
      </c>
    </row>
    <row r="62" spans="1:4" ht="21.75" customHeight="1">
      <c r="A62" s="45" t="s">
        <v>189</v>
      </c>
      <c r="B62" s="46" t="s">
        <v>188</v>
      </c>
      <c r="C62" s="47">
        <f>13942.98+7000+10000</f>
        <v>30942.98</v>
      </c>
      <c r="D62" s="17">
        <v>10000</v>
      </c>
    </row>
    <row r="63" spans="1:3" ht="31.5">
      <c r="A63" s="49" t="s">
        <v>177</v>
      </c>
      <c r="B63" s="41" t="s">
        <v>181</v>
      </c>
      <c r="C63" s="50">
        <f>C64</f>
        <v>385000</v>
      </c>
    </row>
    <row r="64" spans="1:3" ht="82.5" customHeight="1">
      <c r="A64" s="51" t="s">
        <v>178</v>
      </c>
      <c r="B64" s="46" t="s">
        <v>182</v>
      </c>
      <c r="C64" s="48">
        <f>C65</f>
        <v>385000</v>
      </c>
    </row>
    <row r="65" spans="1:3" ht="94.5">
      <c r="A65" s="51" t="s">
        <v>179</v>
      </c>
      <c r="B65" s="46" t="s">
        <v>183</v>
      </c>
      <c r="C65" s="48">
        <f>C66</f>
        <v>385000</v>
      </c>
    </row>
    <row r="66" spans="1:3" ht="78.75">
      <c r="A66" s="51" t="s">
        <v>180</v>
      </c>
      <c r="B66" s="46" t="s">
        <v>184</v>
      </c>
      <c r="C66" s="48">
        <v>385000</v>
      </c>
    </row>
    <row r="67" spans="1:3" ht="15.75">
      <c r="A67" s="43" t="s">
        <v>34</v>
      </c>
      <c r="B67" s="41" t="s">
        <v>33</v>
      </c>
      <c r="C67" s="44">
        <f>C68+C70+C71+C72+C74+C75</f>
        <v>441000</v>
      </c>
    </row>
    <row r="68" spans="1:3" ht="31.5">
      <c r="A68" s="40" t="s">
        <v>62</v>
      </c>
      <c r="B68" s="41" t="s">
        <v>63</v>
      </c>
      <c r="C68" s="44">
        <f>C69</f>
        <v>30000</v>
      </c>
    </row>
    <row r="69" spans="1:5" s="15" customFormat="1" ht="78.75">
      <c r="A69" s="45" t="s">
        <v>158</v>
      </c>
      <c r="B69" s="46" t="s">
        <v>159</v>
      </c>
      <c r="C69" s="47">
        <f>10000+10000+10000</f>
        <v>30000</v>
      </c>
      <c r="D69" s="22">
        <v>10000</v>
      </c>
      <c r="E69" s="58">
        <v>10000</v>
      </c>
    </row>
    <row r="70" spans="1:4" s="15" customFormat="1" ht="63">
      <c r="A70" s="40" t="s">
        <v>64</v>
      </c>
      <c r="B70" s="41" t="s">
        <v>65</v>
      </c>
      <c r="C70" s="44">
        <v>2000</v>
      </c>
      <c r="D70" s="22"/>
    </row>
    <row r="71" spans="1:4" s="15" customFormat="1" ht="63">
      <c r="A71" s="40" t="s">
        <v>202</v>
      </c>
      <c r="B71" s="41" t="s">
        <v>203</v>
      </c>
      <c r="C71" s="44">
        <f>3000+2000</f>
        <v>5000</v>
      </c>
      <c r="D71" s="22">
        <v>2000</v>
      </c>
    </row>
    <row r="72" spans="1:4" s="15" customFormat="1" ht="31.5">
      <c r="A72" s="40" t="s">
        <v>205</v>
      </c>
      <c r="B72" s="41" t="s">
        <v>204</v>
      </c>
      <c r="C72" s="44">
        <f>C73</f>
        <v>351500</v>
      </c>
      <c r="D72" s="22"/>
    </row>
    <row r="73" spans="1:4" s="15" customFormat="1" ht="31.5">
      <c r="A73" s="40" t="s">
        <v>200</v>
      </c>
      <c r="B73" s="41" t="s">
        <v>201</v>
      </c>
      <c r="C73" s="44">
        <f>101500+250000</f>
        <v>351500</v>
      </c>
      <c r="D73" s="22">
        <v>250000</v>
      </c>
    </row>
    <row r="74" spans="1:4" s="15" customFormat="1" ht="76.5" customHeight="1">
      <c r="A74" s="40" t="s">
        <v>198</v>
      </c>
      <c r="B74" s="41" t="s">
        <v>199</v>
      </c>
      <c r="C74" s="44">
        <f>5500+10000</f>
        <v>15500</v>
      </c>
      <c r="D74" s="22">
        <v>10000</v>
      </c>
    </row>
    <row r="75" spans="1:5" s="15" customFormat="1" ht="31.5">
      <c r="A75" s="40" t="s">
        <v>196</v>
      </c>
      <c r="B75" s="41" t="s">
        <v>197</v>
      </c>
      <c r="C75" s="44">
        <f>C76</f>
        <v>37000</v>
      </c>
      <c r="D75" s="22"/>
      <c r="E75" s="58"/>
    </row>
    <row r="76" spans="1:5" s="15" customFormat="1" ht="47.25">
      <c r="A76" s="40" t="s">
        <v>194</v>
      </c>
      <c r="B76" s="41" t="s">
        <v>195</v>
      </c>
      <c r="C76" s="44">
        <f>17000+5000+15000</f>
        <v>37000</v>
      </c>
      <c r="D76" s="22">
        <v>5000</v>
      </c>
      <c r="E76" s="58">
        <v>15000</v>
      </c>
    </row>
    <row r="77" spans="1:5" s="15" customFormat="1" ht="15.75">
      <c r="A77" s="40" t="s">
        <v>225</v>
      </c>
      <c r="B77" s="41" t="s">
        <v>226</v>
      </c>
      <c r="C77" s="44">
        <f>C78</f>
        <v>17000</v>
      </c>
      <c r="D77" s="22"/>
      <c r="E77" s="58"/>
    </row>
    <row r="78" spans="1:15" ht="15.75">
      <c r="A78" s="40" t="s">
        <v>221</v>
      </c>
      <c r="B78" s="41" t="s">
        <v>222</v>
      </c>
      <c r="C78" s="50">
        <f>C79</f>
        <v>17000</v>
      </c>
      <c r="M78" s="2"/>
      <c r="N78" s="2"/>
      <c r="O78" s="2"/>
    </row>
    <row r="79" spans="1:15" ht="15.75">
      <c r="A79" s="45" t="s">
        <v>223</v>
      </c>
      <c r="B79" s="46" t="s">
        <v>224</v>
      </c>
      <c r="C79" s="48">
        <v>17000</v>
      </c>
      <c r="E79" s="59">
        <v>17000</v>
      </c>
      <c r="M79" s="2"/>
      <c r="N79" s="2"/>
      <c r="O79" s="2"/>
    </row>
    <row r="80" spans="1:4" s="7" customFormat="1" ht="15.75">
      <c r="A80" s="40" t="s">
        <v>37</v>
      </c>
      <c r="B80" s="46"/>
      <c r="C80" s="44">
        <f>C11</f>
        <v>72018744.92</v>
      </c>
      <c r="D80" s="23"/>
    </row>
    <row r="81" spans="1:4" s="7" customFormat="1" ht="15.75">
      <c r="A81" s="40" t="s">
        <v>75</v>
      </c>
      <c r="B81" s="41" t="s">
        <v>35</v>
      </c>
      <c r="C81" s="44">
        <f>C82</f>
        <v>369497236.63</v>
      </c>
      <c r="D81" s="23"/>
    </row>
    <row r="82" spans="1:4" s="7" customFormat="1" ht="47.25">
      <c r="A82" s="40" t="s">
        <v>74</v>
      </c>
      <c r="B82" s="41" t="s">
        <v>0</v>
      </c>
      <c r="C82" s="44">
        <f>C83+C104+C91</f>
        <v>369497236.63</v>
      </c>
      <c r="D82" s="23"/>
    </row>
    <row r="83" spans="1:4" s="6" customFormat="1" ht="31.5">
      <c r="A83" s="40" t="s">
        <v>92</v>
      </c>
      <c r="B83" s="41" t="s">
        <v>146</v>
      </c>
      <c r="C83" s="44">
        <f>C84+C89+C87</f>
        <v>219797960</v>
      </c>
      <c r="D83" s="24"/>
    </row>
    <row r="84" spans="1:4" s="16" customFormat="1" ht="15.75">
      <c r="A84" s="40" t="s">
        <v>10</v>
      </c>
      <c r="B84" s="41" t="s">
        <v>128</v>
      </c>
      <c r="C84" s="44">
        <f>C85+C86</f>
        <v>70843860</v>
      </c>
      <c r="D84" s="25"/>
    </row>
    <row r="85" spans="1:4" s="16" customFormat="1" ht="47.25">
      <c r="A85" s="45" t="s">
        <v>186</v>
      </c>
      <c r="B85" s="46" t="s">
        <v>129</v>
      </c>
      <c r="C85" s="47">
        <f>2021900</f>
        <v>2021900</v>
      </c>
      <c r="D85" s="25"/>
    </row>
    <row r="86" spans="1:4" s="16" customFormat="1" ht="48.75" customHeight="1">
      <c r="A86" s="45" t="s">
        <v>185</v>
      </c>
      <c r="B86" s="46" t="s">
        <v>129</v>
      </c>
      <c r="C86" s="47">
        <v>68821960</v>
      </c>
      <c r="D86" s="25"/>
    </row>
    <row r="87" spans="1:4" s="15" customFormat="1" ht="31.5">
      <c r="A87" s="40" t="s">
        <v>213</v>
      </c>
      <c r="B87" s="41" t="s">
        <v>214</v>
      </c>
      <c r="C87" s="44">
        <f>C88</f>
        <v>71100</v>
      </c>
      <c r="D87" s="22"/>
    </row>
    <row r="88" spans="1:4" s="3" customFormat="1" ht="31.5">
      <c r="A88" s="45" t="s">
        <v>212</v>
      </c>
      <c r="B88" s="46" t="s">
        <v>215</v>
      </c>
      <c r="C88" s="47">
        <v>71100</v>
      </c>
      <c r="D88" s="18">
        <v>71100</v>
      </c>
    </row>
    <row r="89" spans="1:4" s="3" customFormat="1" ht="47.25">
      <c r="A89" s="40" t="s">
        <v>73</v>
      </c>
      <c r="B89" s="41" t="s">
        <v>130</v>
      </c>
      <c r="C89" s="44">
        <f>C90</f>
        <v>148883000</v>
      </c>
      <c r="D89" s="18"/>
    </row>
    <row r="90" spans="1:3" s="3" customFormat="1" ht="47.25">
      <c r="A90" s="45" t="s">
        <v>72</v>
      </c>
      <c r="B90" s="46" t="s">
        <v>131</v>
      </c>
      <c r="C90" s="47">
        <v>148883000</v>
      </c>
    </row>
    <row r="91" spans="1:4" s="3" customFormat="1" ht="36" customHeight="1">
      <c r="A91" s="40" t="s">
        <v>68</v>
      </c>
      <c r="B91" s="41" t="s">
        <v>132</v>
      </c>
      <c r="C91" s="44">
        <f>C92+C94+C96</f>
        <v>16307291.33</v>
      </c>
      <c r="D91" s="18"/>
    </row>
    <row r="92" spans="1:4" s="3" customFormat="1" ht="15.75">
      <c r="A92" s="40" t="s">
        <v>173</v>
      </c>
      <c r="B92" s="41" t="s">
        <v>172</v>
      </c>
      <c r="C92" s="44">
        <f>C93</f>
        <v>2620.74</v>
      </c>
      <c r="D92" s="18"/>
    </row>
    <row r="93" spans="1:4" s="3" customFormat="1" ht="31.5">
      <c r="A93" s="45" t="s">
        <v>171</v>
      </c>
      <c r="B93" s="46" t="s">
        <v>170</v>
      </c>
      <c r="C93" s="47">
        <v>2620.74</v>
      </c>
      <c r="D93" s="18"/>
    </row>
    <row r="94" spans="1:4" s="3" customFormat="1" ht="52.5" customHeight="1">
      <c r="A94" s="40" t="s">
        <v>175</v>
      </c>
      <c r="B94" s="41" t="s">
        <v>174</v>
      </c>
      <c r="C94" s="44">
        <f>C95</f>
        <v>2076100</v>
      </c>
      <c r="D94" s="18"/>
    </row>
    <row r="95" spans="1:4" s="3" customFormat="1" ht="63">
      <c r="A95" s="45" t="s">
        <v>169</v>
      </c>
      <c r="B95" s="46" t="s">
        <v>168</v>
      </c>
      <c r="C95" s="47">
        <v>2076100</v>
      </c>
      <c r="D95" s="18"/>
    </row>
    <row r="96" spans="1:12" s="1" customFormat="1" ht="15.75">
      <c r="A96" s="40" t="s">
        <v>11</v>
      </c>
      <c r="B96" s="41" t="s">
        <v>133</v>
      </c>
      <c r="C96" s="44">
        <f>C97</f>
        <v>14228570.59</v>
      </c>
      <c r="D96" s="18"/>
      <c r="E96" s="3"/>
      <c r="F96" s="3"/>
      <c r="G96" s="3"/>
      <c r="H96" s="3"/>
      <c r="I96" s="3"/>
      <c r="J96" s="3"/>
      <c r="K96" s="3"/>
      <c r="L96" s="3"/>
    </row>
    <row r="97" spans="1:12" s="1" customFormat="1" ht="15.75">
      <c r="A97" s="45" t="s">
        <v>9</v>
      </c>
      <c r="B97" s="46" t="s">
        <v>134</v>
      </c>
      <c r="C97" s="47">
        <f>C98+C99+C101+C100+C102+C103</f>
        <v>14228570.59</v>
      </c>
      <c r="D97" s="18"/>
      <c r="E97" s="3"/>
      <c r="F97" s="3"/>
      <c r="G97" s="3"/>
      <c r="H97" s="3"/>
      <c r="I97" s="3"/>
      <c r="J97" s="3"/>
      <c r="K97" s="3"/>
      <c r="L97" s="3"/>
    </row>
    <row r="98" spans="1:12" s="1" customFormat="1" ht="78.75">
      <c r="A98" s="45" t="s">
        <v>157</v>
      </c>
      <c r="B98" s="46" t="s">
        <v>134</v>
      </c>
      <c r="C98" s="47">
        <v>148500</v>
      </c>
      <c r="D98" s="18"/>
      <c r="E98" s="3"/>
      <c r="F98" s="3"/>
      <c r="G98" s="3"/>
      <c r="H98" s="3"/>
      <c r="I98" s="3"/>
      <c r="J98" s="3"/>
      <c r="K98" s="3"/>
      <c r="L98" s="3"/>
    </row>
    <row r="99" spans="1:12" s="1" customFormat="1" ht="63">
      <c r="A99" s="45" t="s">
        <v>125</v>
      </c>
      <c r="B99" s="46" t="s">
        <v>134</v>
      </c>
      <c r="C99" s="47">
        <v>9357.3</v>
      </c>
      <c r="D99" s="18"/>
      <c r="E99" s="3"/>
      <c r="F99" s="3"/>
      <c r="G99" s="3"/>
      <c r="H99" s="3"/>
      <c r="I99" s="3"/>
      <c r="J99" s="3"/>
      <c r="K99" s="3"/>
      <c r="L99" s="3"/>
    </row>
    <row r="100" spans="1:3" ht="31.5">
      <c r="A100" s="45" t="s">
        <v>127</v>
      </c>
      <c r="B100" s="46" t="s">
        <v>134</v>
      </c>
      <c r="C100" s="47">
        <v>258135</v>
      </c>
    </row>
    <row r="101" spans="1:4" ht="63">
      <c r="A101" s="45" t="s">
        <v>126</v>
      </c>
      <c r="B101" s="46" t="s">
        <v>134</v>
      </c>
      <c r="C101" s="47">
        <f>4027000+4840857</f>
        <v>8867857</v>
      </c>
      <c r="D101" s="17">
        <v>4840857</v>
      </c>
    </row>
    <row r="102" spans="1:3" ht="47.25">
      <c r="A102" s="45" t="s">
        <v>176</v>
      </c>
      <c r="B102" s="46" t="s">
        <v>134</v>
      </c>
      <c r="C102" s="47">
        <v>3298321.29</v>
      </c>
    </row>
    <row r="103" spans="1:4" ht="31.5">
      <c r="A103" s="45" t="s">
        <v>211</v>
      </c>
      <c r="B103" s="46" t="s">
        <v>134</v>
      </c>
      <c r="C103" s="47">
        <v>1646400</v>
      </c>
      <c r="D103" s="17">
        <v>1646400</v>
      </c>
    </row>
    <row r="104" spans="1:3" ht="31.5">
      <c r="A104" s="40" t="s">
        <v>93</v>
      </c>
      <c r="B104" s="41" t="s">
        <v>135</v>
      </c>
      <c r="C104" s="44">
        <f>C114+C110+C116+C105+C107+C112</f>
        <v>133391985.3</v>
      </c>
    </row>
    <row r="105" spans="1:12" s="8" customFormat="1" ht="47.25">
      <c r="A105" s="40" t="s">
        <v>71</v>
      </c>
      <c r="B105" s="41" t="s">
        <v>140</v>
      </c>
      <c r="C105" s="44">
        <f>C106</f>
        <v>4095500</v>
      </c>
      <c r="D105" s="23"/>
      <c r="E105" s="7"/>
      <c r="F105" s="7"/>
      <c r="G105" s="7"/>
      <c r="H105" s="7"/>
      <c r="I105" s="7"/>
      <c r="J105" s="7"/>
      <c r="K105" s="7"/>
      <c r="L105" s="7"/>
    </row>
    <row r="106" spans="1:3" s="14" customFormat="1" ht="47.25">
      <c r="A106" s="45" t="s">
        <v>104</v>
      </c>
      <c r="B106" s="46" t="s">
        <v>141</v>
      </c>
      <c r="C106" s="47">
        <v>4095500</v>
      </c>
    </row>
    <row r="107" spans="1:12" s="8" customFormat="1" ht="30.75" customHeight="1">
      <c r="A107" s="40" t="s">
        <v>70</v>
      </c>
      <c r="B107" s="41" t="s">
        <v>142</v>
      </c>
      <c r="C107" s="44">
        <f>C108+C109</f>
        <v>2172500</v>
      </c>
      <c r="D107" s="23"/>
      <c r="E107" s="7"/>
      <c r="F107" s="7"/>
      <c r="G107" s="7"/>
      <c r="H107" s="7"/>
      <c r="I107" s="7"/>
      <c r="J107" s="7"/>
      <c r="K107" s="7"/>
      <c r="L107" s="7"/>
    </row>
    <row r="108" spans="1:4" s="6" customFormat="1" ht="78.75">
      <c r="A108" s="45" t="s">
        <v>105</v>
      </c>
      <c r="B108" s="46" t="s">
        <v>143</v>
      </c>
      <c r="C108" s="47">
        <v>2119500</v>
      </c>
      <c r="D108" s="24"/>
    </row>
    <row r="109" spans="1:4" s="6" customFormat="1" ht="110.25">
      <c r="A109" s="45" t="s">
        <v>124</v>
      </c>
      <c r="B109" s="46" t="s">
        <v>143</v>
      </c>
      <c r="C109" s="47">
        <v>53000</v>
      </c>
      <c r="D109" s="24"/>
    </row>
    <row r="110" spans="1:4" s="6" customFormat="1" ht="47.25">
      <c r="A110" s="40" t="s">
        <v>101</v>
      </c>
      <c r="B110" s="41" t="s">
        <v>138</v>
      </c>
      <c r="C110" s="44">
        <f>C111</f>
        <v>317200</v>
      </c>
      <c r="D110" s="24"/>
    </row>
    <row r="111" spans="1:7" s="8" customFormat="1" ht="47.25">
      <c r="A111" s="45" t="s">
        <v>102</v>
      </c>
      <c r="B111" s="46" t="s">
        <v>139</v>
      </c>
      <c r="C111" s="47">
        <v>317200</v>
      </c>
      <c r="E111" s="7"/>
      <c r="F111" s="7"/>
      <c r="G111" s="7"/>
    </row>
    <row r="112" spans="1:4" s="6" customFormat="1" ht="63">
      <c r="A112" s="40" t="s">
        <v>218</v>
      </c>
      <c r="B112" s="41" t="s">
        <v>208</v>
      </c>
      <c r="C112" s="44">
        <f>C113</f>
        <v>3302.5</v>
      </c>
      <c r="D112" s="24"/>
    </row>
    <row r="113" spans="1:4" s="6" customFormat="1" ht="63">
      <c r="A113" s="45" t="s">
        <v>209</v>
      </c>
      <c r="B113" s="46" t="s">
        <v>207</v>
      </c>
      <c r="C113" s="47">
        <v>3302.5</v>
      </c>
      <c r="D113" s="24">
        <v>3302.5</v>
      </c>
    </row>
    <row r="114" spans="1:4" s="6" customFormat="1" ht="31.5">
      <c r="A114" s="40" t="s">
        <v>12</v>
      </c>
      <c r="B114" s="41" t="s">
        <v>137</v>
      </c>
      <c r="C114" s="44">
        <f>C115</f>
        <v>557860.8</v>
      </c>
      <c r="D114" s="24"/>
    </row>
    <row r="115" spans="1:4" s="6" customFormat="1" ht="31.5">
      <c r="A115" s="45" t="s">
        <v>103</v>
      </c>
      <c r="B115" s="46" t="s">
        <v>136</v>
      </c>
      <c r="C115" s="47">
        <f>565195-7334.2</f>
        <v>557860.8</v>
      </c>
      <c r="D115" s="26">
        <v>-7334.2</v>
      </c>
    </row>
    <row r="116" spans="1:4" s="6" customFormat="1" ht="15.75">
      <c r="A116" s="40" t="s">
        <v>13</v>
      </c>
      <c r="B116" s="41" t="s">
        <v>144</v>
      </c>
      <c r="C116" s="44">
        <f>C117</f>
        <v>126245622</v>
      </c>
      <c r="D116" s="24"/>
    </row>
    <row r="117" spans="1:4" s="6" customFormat="1" ht="15.75">
      <c r="A117" s="40" t="s">
        <v>14</v>
      </c>
      <c r="B117" s="41" t="s">
        <v>145</v>
      </c>
      <c r="C117" s="44">
        <f>C118+C119+C120+C121+C122+C123+C124+C125+C126+C127+C128+C129+C130+C131+C132+C133</f>
        <v>126245622</v>
      </c>
      <c r="D117" s="24"/>
    </row>
    <row r="118" spans="1:4" s="6" customFormat="1" ht="47.25">
      <c r="A118" s="45" t="s">
        <v>109</v>
      </c>
      <c r="B118" s="46" t="s">
        <v>145</v>
      </c>
      <c r="C118" s="47">
        <v>901000</v>
      </c>
      <c r="D118" s="24"/>
    </row>
    <row r="119" spans="1:4" s="6" customFormat="1" ht="31.5">
      <c r="A119" s="45" t="s">
        <v>110</v>
      </c>
      <c r="B119" s="46" t="s">
        <v>145</v>
      </c>
      <c r="C119" s="47">
        <v>78734</v>
      </c>
      <c r="D119" s="24"/>
    </row>
    <row r="120" spans="1:4" s="6" customFormat="1" ht="96.75" customHeight="1">
      <c r="A120" s="45" t="s">
        <v>111</v>
      </c>
      <c r="B120" s="46" t="s">
        <v>145</v>
      </c>
      <c r="C120" s="47">
        <v>6000</v>
      </c>
      <c r="D120" s="24"/>
    </row>
    <row r="121" spans="1:4" s="6" customFormat="1" ht="80.25" customHeight="1">
      <c r="A121" s="45" t="s">
        <v>112</v>
      </c>
      <c r="B121" s="46" t="s">
        <v>145</v>
      </c>
      <c r="C121" s="47">
        <v>3390</v>
      </c>
      <c r="D121" s="24"/>
    </row>
    <row r="122" spans="1:4" s="6" customFormat="1" ht="94.5">
      <c r="A122" s="45" t="s">
        <v>113</v>
      </c>
      <c r="B122" s="46" t="s">
        <v>145</v>
      </c>
      <c r="C122" s="47">
        <v>22500</v>
      </c>
      <c r="D122" s="24"/>
    </row>
    <row r="123" spans="1:4" s="6" customFormat="1" ht="78.75">
      <c r="A123" s="45" t="s">
        <v>114</v>
      </c>
      <c r="B123" s="46" t="s">
        <v>145</v>
      </c>
      <c r="C123" s="47">
        <v>3900</v>
      </c>
      <c r="D123" s="24"/>
    </row>
    <row r="124" spans="1:4" s="6" customFormat="1" ht="78.75">
      <c r="A124" s="45" t="s">
        <v>115</v>
      </c>
      <c r="B124" s="46" t="s">
        <v>145</v>
      </c>
      <c r="C124" s="47">
        <v>194600</v>
      </c>
      <c r="D124" s="24"/>
    </row>
    <row r="125" spans="1:4" s="6" customFormat="1" ht="47.25">
      <c r="A125" s="45" t="s">
        <v>116</v>
      </c>
      <c r="B125" s="46" t="s">
        <v>145</v>
      </c>
      <c r="C125" s="47">
        <f>61140700+101400</f>
        <v>61242100</v>
      </c>
      <c r="D125" s="24">
        <v>101400</v>
      </c>
    </row>
    <row r="126" spans="1:4" s="6" customFormat="1" ht="63">
      <c r="A126" s="45" t="s">
        <v>123</v>
      </c>
      <c r="B126" s="46" t="s">
        <v>145</v>
      </c>
      <c r="C126" s="47">
        <f>46317800+2274300</f>
        <v>48592100</v>
      </c>
      <c r="D126" s="24">
        <v>2274300</v>
      </c>
    </row>
    <row r="127" spans="1:4" s="6" customFormat="1" ht="33" customHeight="1">
      <c r="A127" s="45" t="s">
        <v>117</v>
      </c>
      <c r="B127" s="46" t="s">
        <v>145</v>
      </c>
      <c r="C127" s="47">
        <v>1997600</v>
      </c>
      <c r="D127" s="24"/>
    </row>
    <row r="128" spans="1:4" s="6" customFormat="1" ht="78.75">
      <c r="A128" s="45" t="s">
        <v>118</v>
      </c>
      <c r="B128" s="46" t="s">
        <v>145</v>
      </c>
      <c r="C128" s="47">
        <v>56800</v>
      </c>
      <c r="D128" s="24"/>
    </row>
    <row r="129" spans="1:4" s="6" customFormat="1" ht="78.75">
      <c r="A129" s="45" t="s">
        <v>119</v>
      </c>
      <c r="B129" s="46" t="s">
        <v>145</v>
      </c>
      <c r="C129" s="47">
        <v>12118400</v>
      </c>
      <c r="D129" s="24"/>
    </row>
    <row r="130" spans="1:4" s="6" customFormat="1" ht="94.5">
      <c r="A130" s="45" t="s">
        <v>120</v>
      </c>
      <c r="B130" s="46" t="s">
        <v>145</v>
      </c>
      <c r="C130" s="47">
        <v>901000</v>
      </c>
      <c r="D130" s="24"/>
    </row>
    <row r="131" spans="1:4" s="6" customFormat="1" ht="35.25" customHeight="1">
      <c r="A131" s="45" t="s">
        <v>121</v>
      </c>
      <c r="B131" s="46" t="s">
        <v>145</v>
      </c>
      <c r="C131" s="47">
        <v>101478</v>
      </c>
      <c r="D131" s="24"/>
    </row>
    <row r="132" spans="1:4" s="6" customFormat="1" ht="46.5" customHeight="1">
      <c r="A132" s="45" t="s">
        <v>122</v>
      </c>
      <c r="B132" s="46" t="s">
        <v>145</v>
      </c>
      <c r="C132" s="47">
        <v>18020</v>
      </c>
      <c r="D132" s="24"/>
    </row>
    <row r="133" spans="1:4" s="6" customFormat="1" ht="30.75" customHeight="1">
      <c r="A133" s="45" t="s">
        <v>210</v>
      </c>
      <c r="B133" s="46" t="s">
        <v>145</v>
      </c>
      <c r="C133" s="47">
        <v>8000</v>
      </c>
      <c r="D133" s="24">
        <v>8000</v>
      </c>
    </row>
    <row r="134" spans="1:3" ht="15.75">
      <c r="A134" s="43" t="s">
        <v>22</v>
      </c>
      <c r="B134" s="52"/>
      <c r="C134" s="44">
        <f>C80+C81</f>
        <v>441515981.55</v>
      </c>
    </row>
    <row r="135" ht="51.75" customHeight="1">
      <c r="B135" s="53"/>
    </row>
    <row r="136" spans="1:4" s="3" customFormat="1" ht="15.75">
      <c r="A136" s="29"/>
      <c r="B136" s="54"/>
      <c r="C136" s="31"/>
      <c r="D136" s="18"/>
    </row>
    <row r="137" ht="57.75" customHeight="1"/>
    <row r="144" ht="15.75">
      <c r="C144" s="55"/>
    </row>
    <row r="145" ht="15.75">
      <c r="C145" s="55"/>
    </row>
    <row r="147" ht="15.75">
      <c r="C147" s="55"/>
    </row>
    <row r="148" spans="1:4" s="3" customFormat="1" ht="15.75">
      <c r="A148" s="29"/>
      <c r="B148" s="54"/>
      <c r="C148" s="31"/>
      <c r="D148" s="18"/>
    </row>
    <row r="149" spans="1:4" s="3" customFormat="1" ht="15.75">
      <c r="A149" s="29"/>
      <c r="B149" s="54"/>
      <c r="C149" s="55"/>
      <c r="D149" s="18"/>
    </row>
    <row r="150" spans="1:4" s="5" customFormat="1" ht="15.75">
      <c r="A150" s="29"/>
      <c r="B150" s="54"/>
      <c r="C150" s="31"/>
      <c r="D150" s="21"/>
    </row>
    <row r="151" spans="1:4" s="3" customFormat="1" ht="15.75">
      <c r="A151" s="29"/>
      <c r="B151" s="54"/>
      <c r="C151" s="31"/>
      <c r="D151" s="18"/>
    </row>
    <row r="152" spans="1:4" s="5" customFormat="1" ht="15.75">
      <c r="A152" s="29"/>
      <c r="B152" s="54"/>
      <c r="C152" s="31"/>
      <c r="D152" s="21"/>
    </row>
    <row r="153" spans="1:4" s="3" customFormat="1" ht="15.75">
      <c r="A153" s="29"/>
      <c r="B153" s="54"/>
      <c r="C153" s="55"/>
      <c r="D153" s="18"/>
    </row>
    <row r="154" spans="1:4" s="5" customFormat="1" ht="15.75">
      <c r="A154" s="29"/>
      <c r="B154" s="54"/>
      <c r="C154" s="31"/>
      <c r="D154" s="21"/>
    </row>
    <row r="155" spans="1:4" s="5" customFormat="1" ht="15.75">
      <c r="A155" s="29"/>
      <c r="B155" s="54"/>
      <c r="C155" s="31"/>
      <c r="D155" s="21"/>
    </row>
    <row r="156" spans="1:4" s="5" customFormat="1" ht="15.75">
      <c r="A156" s="29"/>
      <c r="B156" s="54"/>
      <c r="C156" s="31"/>
      <c r="D156" s="21"/>
    </row>
    <row r="157" spans="1:4" s="4" customFormat="1" ht="15.75">
      <c r="A157" s="29"/>
      <c r="B157" s="54"/>
      <c r="C157" s="31"/>
      <c r="D157" s="27"/>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300" verticalDpi="3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2018-06-06T11:50:44Z</cp:lastPrinted>
  <dcterms:created xsi:type="dcterms:W3CDTF">2002-10-10T06:25:05Z</dcterms:created>
  <dcterms:modified xsi:type="dcterms:W3CDTF">2018-09-19T08:59:58Z</dcterms:modified>
  <cp:category/>
  <cp:version/>
  <cp:contentType/>
  <cp:contentStatus/>
</cp:coreProperties>
</file>