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 Ю.В\Desktop\Анализ исполнения бюджета 2019 год\"/>
    </mc:Choice>
  </mc:AlternateContent>
  <bookViews>
    <workbookView xWindow="0" yWindow="0" windowWidth="12900" windowHeight="3645"/>
  </bookViews>
  <sheets>
    <sheet name="Документ" sheetId="1" r:id="rId1"/>
  </sheets>
  <definedNames>
    <definedName name="_xlnm._FilterDatabase" localSheetId="0" hidden="1">Документ!$A$6:$N$49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49" i="1" l="1"/>
  <c r="D49" i="1"/>
  <c r="E49" i="1"/>
  <c r="C49" i="1"/>
  <c r="C47" i="1"/>
  <c r="C44" i="1"/>
  <c r="C40" i="1"/>
  <c r="C38" i="1"/>
  <c r="C32" i="1"/>
  <c r="C30" i="1"/>
  <c r="C25" i="1"/>
  <c r="C20" i="1"/>
  <c r="C16" i="1"/>
  <c r="C14" i="1"/>
  <c r="C7" i="1"/>
  <c r="D38" i="1" l="1"/>
  <c r="D47" i="1"/>
  <c r="D44" i="1"/>
  <c r="D40" i="1"/>
  <c r="D32" i="1"/>
  <c r="D30" i="1"/>
  <c r="D25" i="1"/>
  <c r="D20" i="1"/>
  <c r="D16" i="1"/>
  <c r="D14" i="1"/>
  <c r="D7" i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E11" i="1"/>
  <c r="E12" i="1"/>
  <c r="E13" i="1"/>
  <c r="E9" i="1"/>
  <c r="E10" i="1"/>
  <c r="E8" i="1"/>
  <c r="F18" i="1"/>
  <c r="F21" i="1"/>
  <c r="F32" i="1"/>
  <c r="F29" i="1"/>
  <c r="F17" i="1"/>
  <c r="F25" i="1"/>
  <c r="F39" i="1"/>
  <c r="F20" i="1"/>
  <c r="F13" i="1"/>
  <c r="F8" i="1"/>
  <c r="F40" i="1"/>
  <c r="F33" i="1"/>
  <c r="F46" i="1"/>
  <c r="F24" i="1"/>
  <c r="F42" i="1"/>
  <c r="F35" i="1"/>
  <c r="F7" i="1"/>
  <c r="F14" i="1"/>
  <c r="F28" i="1"/>
  <c r="F34" i="1"/>
  <c r="F16" i="1"/>
  <c r="F27" i="1"/>
  <c r="F10" i="1"/>
  <c r="F45" i="1"/>
  <c r="F22" i="1"/>
  <c r="F44" i="1"/>
  <c r="F41" i="1"/>
  <c r="F26" i="1"/>
  <c r="F9" i="1"/>
  <c r="F15" i="1"/>
  <c r="F36" i="1"/>
  <c r="F43" i="1"/>
  <c r="F37" i="1"/>
  <c r="F38" i="1" l="1"/>
  <c r="E20" i="1"/>
  <c r="E32" i="1"/>
  <c r="E7" i="1"/>
  <c r="E40" i="1"/>
  <c r="E44" i="1"/>
  <c r="E25" i="1"/>
  <c r="E16" i="1"/>
  <c r="F48" i="1"/>
  <c r="F47" i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<sst xmlns="http://schemas.openxmlformats.org/spreadsheetml/2006/main" count="93" uniqueCount="93">
  <si>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</si>
  <si>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</si>
  <si>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</si>
  <si>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</si>
  <si>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</si>
  <si>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</si>
  <si>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</si>
  <si>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</si>
  <si>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</si>
  <si>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</si>
  <si>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</si>
  <si>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</si>
  <si>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</si>
  <si>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</si>
  <si>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</si>
  <si>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</si>
  <si>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</si>
  <si>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</si>
  <si>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</si>
  <si>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</si>
  <si>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</si>
  <si>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</si>
  <si>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</si>
  <si>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</si>
  <si>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</si>
  <si>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</si>
  <si>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</si>
  <si>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</si>
  <si>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</si>
  <si>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</si>
  <si>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</si>
  <si>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</si>
  <si>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</si>
  <si>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</si>
  <si>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</si>
  <si>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</si>
  <si>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</si>
  <si>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</si>
  <si>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</si>
  <si>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</si>
  <si>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</si>
  <si>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</si>
  <si>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</si>
  <si>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</si>
  <si>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</si>
  <si>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</si>
  <si>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</si>
  <si>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</si>
  <si>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</si>
  <si>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</si>
  <si>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</si>
  <si>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</si>
  <si>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</si>
  <si>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</si>
  <si>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</si>
  <si>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</si>
  <si>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</si>
  <si>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</si>
  <si>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</si>
  <si>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</si>
  <si>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</si>
  <si>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</si>
  <si>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</si>
  <si>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</si>
  <si>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</si>
  <si>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</si>
  <si>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</si>
  <si>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</si>
  <si>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</si>
  <si>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</si>
  <si>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</si>
  <si>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</si>
  <si>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</si>
  <si>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</si>
  <si>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</si>
  <si>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</si>
  <si>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</si>
  <si>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</si>
  <si>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</si>
  <si>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</si>
  <si>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</si>
  <si>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</si>
  <si>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</si>
  <si>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</si>
  <si>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</si>
  <si>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</si>
  <si>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</si>
  <si>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</si>
  <si>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</si>
  <si>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</si>
  <si>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Исполнено за 1 квартал 2018 года</t>
  </si>
  <si>
    <t>Исполнено за 1 квартал 2019 года</t>
  </si>
  <si>
    <t>Сравнительный анализ исполнения местного бюджета ЗАТО Видяево года в разрезе разделов и подразделов 1 квартал 2019/2018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</si>
</sst>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6" topLeftCell="A46" activePane="bottomLeft" state="frozen"/>
      <selection pane="bottomLeft" sqref="A1:F1"/>
    </sheetView>
  </sheetViews>
  <sheetFormatPr defaultRowHeight="15" outlineLevelRow="1" x14ac:dyDescent="0.25"/>
  <cols>
    <col min="1" max="1" width="12.42578125" style="15" customWidth="1"/>
    <col min="2" max="2" width="50.7109375" style="1" customWidth="1"/>
    <col min="3" max="3" width="15" style="24" customWidth="1"/>
    <col min="4" max="4" width="15.140625" style="24" customWidth="1"/>
    <col min="5" max="5" width="14" style="24" customWidth="1"/>
    <col min="6" max="6" width="14.42578125" style="24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5" t="s">
        <v>92</v>
      </c>
      <c r="B1" s="26"/>
      <c r="C1" s="26"/>
      <c r="D1" s="26"/>
      <c r="E1" s="26"/>
      <c r="F1" s="26"/>
      <c r="G1" s="3"/>
      <c r="H1" s="3"/>
      <c r="I1" s="3"/>
      <c r="J1" s="3"/>
      <c r="K1" s="3"/>
      <c r="L1" s="3"/>
      <c r="M1" s="3"/>
    </row>
    <row r="2" spans="1:14" ht="18" customHeight="1" x14ac:dyDescent="0.25">
      <c r="A2" s="27"/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29" t="s">
        <v>0</v>
      </c>
      <c r="B3" s="30"/>
      <c r="C3" s="30"/>
      <c r="D3" s="30"/>
      <c r="E3" s="30"/>
      <c r="F3" s="30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5" t="s">
        <v>1</v>
      </c>
      <c r="B4" s="37" t="s">
        <v>2</v>
      </c>
      <c r="C4" s="31" t="s">
        <v>90</v>
      </c>
      <c r="D4" s="31" t="s">
        <v>91</v>
      </c>
      <c r="E4" s="31" t="s">
        <v>88</v>
      </c>
      <c r="F4" s="31" t="s">
        <v>89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36"/>
      <c r="B5" s="38"/>
      <c r="C5" s="32"/>
      <c r="D5" s="32"/>
      <c r="E5" s="32"/>
      <c r="F5" s="32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1">
        <v>1</v>
      </c>
      <c r="B6" s="6">
        <v>2</v>
      </c>
      <c r="C6" s="19">
        <v>3</v>
      </c>
      <c r="D6" s="19">
        <v>4</v>
      </c>
      <c r="E6" s="19">
        <v>5</v>
      </c>
      <c r="F6" s="19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6" t="s">
        <v>3</v>
      </c>
      <c r="B7" s="17" t="s">
        <v>4</v>
      </c>
      <c r="C7" s="20">
        <f>C8+C9+C10+C11+C12+C13</f>
        <v>13821770</v>
      </c>
      <c r="D7" s="20">
        <f>D8+D9+D10+D11+D12+D13</f>
        <v>13553131.68</v>
      </c>
      <c r="E7" s="20">
        <f>E8+E9+E10+E11+E12+E13</f>
        <v>-268638.32000000041</v>
      </c>
      <c r="F7" s="20">
        <f t="shared" ref="F7:F48" ca="1" si="0">IF(INDIRECT("R[0]C[-3]", FALSE)&lt;&gt;0,INDIRECT("R[0]C[-2]", FALSE)*100/INDIRECT("R[0]C[-3]", FALSE),"")</f>
        <v>98.056411588385572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2" t="s">
        <v>5</v>
      </c>
      <c r="B8" s="7" t="s">
        <v>6</v>
      </c>
      <c r="C8" s="21">
        <v>543331.5</v>
      </c>
      <c r="D8" s="18">
        <v>513538.6</v>
      </c>
      <c r="E8" s="18">
        <f t="shared" ref="E8:E13" si="1">D8-C8</f>
        <v>-29792.900000000023</v>
      </c>
      <c r="F8" s="18">
        <f t="shared" ca="1" si="0"/>
        <v>94.516625669595811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7</v>
      </c>
      <c r="B9" s="7" t="s">
        <v>8</v>
      </c>
      <c r="C9" s="21">
        <v>1198000.4099999999</v>
      </c>
      <c r="D9" s="18">
        <v>1236540.8899999999</v>
      </c>
      <c r="E9" s="18">
        <f t="shared" si="1"/>
        <v>38540.479999999981</v>
      </c>
      <c r="F9" s="18">
        <f t="shared" ca="1" si="0"/>
        <v>103.21706734641268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2" t="s">
        <v>9</v>
      </c>
      <c r="B10" s="7" t="s">
        <v>10</v>
      </c>
      <c r="C10" s="21">
        <v>7105066.71</v>
      </c>
      <c r="D10" s="18">
        <v>7226730.6699999999</v>
      </c>
      <c r="E10" s="18">
        <f t="shared" si="1"/>
        <v>121663.95999999996</v>
      </c>
      <c r="F10" s="18">
        <f t="shared" ca="1" si="0"/>
        <v>101.71235492875478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12" t="s">
        <v>11</v>
      </c>
      <c r="B11" s="7" t="s">
        <v>12</v>
      </c>
      <c r="C11" s="18">
        <v>0</v>
      </c>
      <c r="D11" s="18">
        <v>0</v>
      </c>
      <c r="E11" s="18">
        <f t="shared" si="1"/>
        <v>0</v>
      </c>
      <c r="F11" s="18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13</v>
      </c>
      <c r="B12" s="7" t="s">
        <v>14</v>
      </c>
      <c r="C12" s="21">
        <v>0</v>
      </c>
      <c r="D12" s="18">
        <v>0</v>
      </c>
      <c r="E12" s="18">
        <f t="shared" si="1"/>
        <v>0</v>
      </c>
      <c r="F12" s="18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15</v>
      </c>
      <c r="B13" s="7" t="s">
        <v>16</v>
      </c>
      <c r="C13" s="21">
        <v>4975371.38</v>
      </c>
      <c r="D13" s="18">
        <v>4576321.5199999996</v>
      </c>
      <c r="E13" s="18">
        <f t="shared" si="1"/>
        <v>-399049.86000000034</v>
      </c>
      <c r="F13" s="18">
        <f t="shared" ca="1" si="0"/>
        <v>91.979496011009317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6" t="s">
        <v>17</v>
      </c>
      <c r="B14" s="17" t="s">
        <v>18</v>
      </c>
      <c r="C14" s="20">
        <f>C15</f>
        <v>72880.740000000005</v>
      </c>
      <c r="D14" s="20">
        <f>D15</f>
        <v>100349.08</v>
      </c>
      <c r="E14" s="20">
        <f>E15</f>
        <v>27468.339999999997</v>
      </c>
      <c r="F14" s="20">
        <f t="shared" ca="1" si="0"/>
        <v>137.68943619397936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2" t="s">
        <v>19</v>
      </c>
      <c r="B15" s="7" t="s">
        <v>20</v>
      </c>
      <c r="C15" s="21">
        <v>72880.740000000005</v>
      </c>
      <c r="D15" s="21">
        <v>100349.08</v>
      </c>
      <c r="E15" s="18">
        <f>D15-C15</f>
        <v>27468.339999999997</v>
      </c>
      <c r="F15" s="18">
        <f t="shared" ca="1" si="0"/>
        <v>137.68943619397936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6" t="s">
        <v>21</v>
      </c>
      <c r="B16" s="17" t="s">
        <v>22</v>
      </c>
      <c r="C16" s="20">
        <f>C17+C18+C19</f>
        <v>3539368.26</v>
      </c>
      <c r="D16" s="20">
        <f>D17+D18+D19</f>
        <v>3767882.24</v>
      </c>
      <c r="E16" s="20">
        <f>E17+E18+E19</f>
        <v>228513.98000000019</v>
      </c>
      <c r="F16" s="20">
        <f t="shared" ca="1" si="0"/>
        <v>106.45634935992787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2" t="s">
        <v>23</v>
      </c>
      <c r="B17" s="7" t="s">
        <v>24</v>
      </c>
      <c r="C17" s="21">
        <v>150888.32000000001</v>
      </c>
      <c r="D17" s="18">
        <v>187996.85</v>
      </c>
      <c r="E17" s="18">
        <f>D17-C17</f>
        <v>37108.53</v>
      </c>
      <c r="F17" s="18">
        <f t="shared" ca="1" si="0"/>
        <v>124.59337475558081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2" t="s">
        <v>25</v>
      </c>
      <c r="B18" s="7" t="s">
        <v>26</v>
      </c>
      <c r="C18" s="21">
        <v>3388479.94</v>
      </c>
      <c r="D18" s="18">
        <v>3579885.39</v>
      </c>
      <c r="E18" s="18">
        <f t="shared" ref="E18:E19" si="2">D18-C18</f>
        <v>191405.45000000019</v>
      </c>
      <c r="F18" s="18">
        <f t="shared" ca="1" si="0"/>
        <v>105.6487113215727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2" t="s">
        <v>27</v>
      </c>
      <c r="B19" s="7" t="s">
        <v>28</v>
      </c>
      <c r="C19" s="21">
        <v>0</v>
      </c>
      <c r="D19" s="18">
        <v>0</v>
      </c>
      <c r="E19" s="18">
        <f t="shared" si="2"/>
        <v>0</v>
      </c>
      <c r="F19" s="18">
        <v>0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6" t="s">
        <v>29</v>
      </c>
      <c r="B20" s="17" t="s">
        <v>30</v>
      </c>
      <c r="C20" s="20">
        <f>C21+C22+C23+C24</f>
        <v>2533234.09</v>
      </c>
      <c r="D20" s="20">
        <f>D21+D22+D23+D24</f>
        <v>3555769.87</v>
      </c>
      <c r="E20" s="20">
        <f>E21+E22+E23+E24</f>
        <v>1022535.7800000003</v>
      </c>
      <c r="F20" s="20">
        <f t="shared" ca="1" si="0"/>
        <v>140.36483576612537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2" t="s">
        <v>31</v>
      </c>
      <c r="B21" s="7" t="s">
        <v>32</v>
      </c>
      <c r="C21" s="21">
        <v>0</v>
      </c>
      <c r="D21" s="18">
        <v>58200</v>
      </c>
      <c r="E21" s="18">
        <f>D21-C21</f>
        <v>58200</v>
      </c>
      <c r="F21" s="18" t="str">
        <f t="shared" ca="1" si="0"/>
        <v/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33</v>
      </c>
      <c r="B22" s="7" t="s">
        <v>34</v>
      </c>
      <c r="C22" s="21">
        <v>2532415.84</v>
      </c>
      <c r="D22" s="18">
        <v>3497569.87</v>
      </c>
      <c r="E22" s="18">
        <f t="shared" ref="E22:E24" si="3">D22-C22</f>
        <v>965154.03000000026</v>
      </c>
      <c r="F22" s="18">
        <f t="shared" ca="1" si="0"/>
        <v>138.11198835338197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35</v>
      </c>
      <c r="B23" s="7" t="s">
        <v>36</v>
      </c>
      <c r="C23" s="21">
        <v>0</v>
      </c>
      <c r="D23" s="18">
        <v>0</v>
      </c>
      <c r="E23" s="18">
        <f t="shared" si="3"/>
        <v>0</v>
      </c>
      <c r="F23" s="18">
        <v>0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37</v>
      </c>
      <c r="B24" s="7" t="s">
        <v>38</v>
      </c>
      <c r="C24" s="21">
        <v>818.25</v>
      </c>
      <c r="D24" s="18">
        <v>0</v>
      </c>
      <c r="E24" s="18">
        <f t="shared" si="3"/>
        <v>-818.25</v>
      </c>
      <c r="F24" s="18">
        <f t="shared" ca="1" si="0"/>
        <v>0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6" t="s">
        <v>39</v>
      </c>
      <c r="B25" s="17" t="s">
        <v>40</v>
      </c>
      <c r="C25" s="20">
        <f>C26+C27+C28+C29</f>
        <v>18722600.530000001</v>
      </c>
      <c r="D25" s="20">
        <f>D26+D27+D28+D29</f>
        <v>21577406.32</v>
      </c>
      <c r="E25" s="20">
        <f>E26+E27+E28+E29</f>
        <v>2854805.790000001</v>
      </c>
      <c r="F25" s="20">
        <f t="shared" ca="1" si="0"/>
        <v>115.24791273213155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2" t="s">
        <v>41</v>
      </c>
      <c r="B26" s="7" t="s">
        <v>42</v>
      </c>
      <c r="C26" s="21">
        <v>2042591.23</v>
      </c>
      <c r="D26" s="18">
        <v>0</v>
      </c>
      <c r="E26" s="18">
        <f>D26-C26</f>
        <v>-2042591.23</v>
      </c>
      <c r="F26" s="18">
        <f t="shared" ca="1" si="0"/>
        <v>0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43</v>
      </c>
      <c r="B27" s="7" t="s">
        <v>44</v>
      </c>
      <c r="C27" s="21">
        <v>799118.56</v>
      </c>
      <c r="D27" s="18">
        <v>823076.77</v>
      </c>
      <c r="E27" s="18">
        <f t="shared" ref="E27:E29" si="4">D27-C27</f>
        <v>23958.209999999963</v>
      </c>
      <c r="F27" s="18">
        <f t="shared" ca="1" si="0"/>
        <v>102.99807953403059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45</v>
      </c>
      <c r="B28" s="7" t="s">
        <v>46</v>
      </c>
      <c r="C28" s="21">
        <v>1451704.16</v>
      </c>
      <c r="D28" s="18">
        <v>2237340</v>
      </c>
      <c r="E28" s="18">
        <f t="shared" si="4"/>
        <v>785635.84000000008</v>
      </c>
      <c r="F28" s="18">
        <f t="shared" ca="1" si="0"/>
        <v>154.11817790754282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2" t="s">
        <v>47</v>
      </c>
      <c r="B29" s="7" t="s">
        <v>48</v>
      </c>
      <c r="C29" s="21">
        <v>14429186.58</v>
      </c>
      <c r="D29" s="18">
        <v>18516989.550000001</v>
      </c>
      <c r="E29" s="18">
        <f t="shared" si="4"/>
        <v>4087802.9700000007</v>
      </c>
      <c r="F29" s="18">
        <f t="shared" ca="1" si="0"/>
        <v>128.33009988010011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6" t="s">
        <v>49</v>
      </c>
      <c r="B30" s="17" t="s">
        <v>50</v>
      </c>
      <c r="C30" s="20">
        <f>C31</f>
        <v>0</v>
      </c>
      <c r="D30" s="20">
        <f>D31</f>
        <v>0</v>
      </c>
      <c r="E30" s="20">
        <f>E31</f>
        <v>0</v>
      </c>
      <c r="F30" s="20">
        <v>0</v>
      </c>
      <c r="G30" s="5"/>
      <c r="H30" s="2"/>
      <c r="I30" s="2"/>
      <c r="J30" s="2"/>
      <c r="K30" s="2"/>
      <c r="L30" s="2"/>
      <c r="M30" s="2"/>
      <c r="N30" s="2"/>
    </row>
    <row r="31" spans="1:14" ht="16.5" customHeight="1" outlineLevel="1" x14ac:dyDescent="0.25">
      <c r="A31" s="12" t="s">
        <v>51</v>
      </c>
      <c r="B31" s="7" t="s">
        <v>52</v>
      </c>
      <c r="C31" s="21">
        <v>0</v>
      </c>
      <c r="D31" s="21">
        <v>0</v>
      </c>
      <c r="E31" s="18">
        <f>D31-C31</f>
        <v>0</v>
      </c>
      <c r="F31" s="18">
        <v>0</v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6" t="s">
        <v>53</v>
      </c>
      <c r="B32" s="17" t="s">
        <v>54</v>
      </c>
      <c r="C32" s="20">
        <f>C33+C34+C35+C36+C37</f>
        <v>50833341.460000001</v>
      </c>
      <c r="D32" s="20">
        <f>D33+D34+D35+D36+D37</f>
        <v>51679747.990000002</v>
      </c>
      <c r="E32" s="20">
        <f>E33+E34+E35+E36+E37</f>
        <v>846406.53000000119</v>
      </c>
      <c r="F32" s="20">
        <f t="shared" ca="1" si="0"/>
        <v>101.665061760038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2" t="s">
        <v>55</v>
      </c>
      <c r="B33" s="7" t="s">
        <v>56</v>
      </c>
      <c r="C33" s="21">
        <v>18315306.25</v>
      </c>
      <c r="D33" s="18">
        <v>20991612</v>
      </c>
      <c r="E33" s="18">
        <f>D33-C33</f>
        <v>2676305.75</v>
      </c>
      <c r="F33" s="18">
        <f t="shared" ca="1" si="0"/>
        <v>114.61239966981169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57</v>
      </c>
      <c r="B34" s="7" t="s">
        <v>58</v>
      </c>
      <c r="C34" s="21">
        <v>21630434.699999999</v>
      </c>
      <c r="D34" s="18">
        <v>22294300</v>
      </c>
      <c r="E34" s="18">
        <f t="shared" ref="E34:E37" si="5">D34-C34</f>
        <v>663865.30000000075</v>
      </c>
      <c r="F34" s="18">
        <f t="shared" ca="1" si="0"/>
        <v>103.06912602177154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59</v>
      </c>
      <c r="B35" s="7" t="s">
        <v>60</v>
      </c>
      <c r="C35" s="21">
        <v>7710436.0199999996</v>
      </c>
      <c r="D35" s="18">
        <v>5967675</v>
      </c>
      <c r="E35" s="18">
        <f t="shared" si="5"/>
        <v>-1742761.0199999996</v>
      </c>
      <c r="F35" s="18">
        <f t="shared" ca="1" si="0"/>
        <v>77.397373955513359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61</v>
      </c>
      <c r="B36" s="7" t="s">
        <v>62</v>
      </c>
      <c r="C36" s="21">
        <v>132310</v>
      </c>
      <c r="D36" s="18">
        <v>200145</v>
      </c>
      <c r="E36" s="18">
        <f t="shared" si="5"/>
        <v>67835</v>
      </c>
      <c r="F36" s="18">
        <f t="shared" ca="1" si="0"/>
        <v>151.26974529514021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63</v>
      </c>
      <c r="B37" s="7" t="s">
        <v>64</v>
      </c>
      <c r="C37" s="21">
        <v>3044854.49</v>
      </c>
      <c r="D37" s="18">
        <v>2226015.9900000002</v>
      </c>
      <c r="E37" s="18">
        <f t="shared" si="5"/>
        <v>-818838.5</v>
      </c>
      <c r="F37" s="18">
        <f t="shared" ca="1" si="0"/>
        <v>73.107466951565229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6" t="s">
        <v>65</v>
      </c>
      <c r="B38" s="17" t="s">
        <v>66</v>
      </c>
      <c r="C38" s="20">
        <f t="shared" ref="C38:F38" si="6">C39</f>
        <v>2337275</v>
      </c>
      <c r="D38" s="20">
        <f t="shared" si="6"/>
        <v>2370809</v>
      </c>
      <c r="E38" s="20">
        <f t="shared" si="6"/>
        <v>33534</v>
      </c>
      <c r="F38" s="20">
        <f t="shared" ca="1" si="6"/>
        <v>101.434747729728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2" t="s">
        <v>67</v>
      </c>
      <c r="B39" s="7" t="s">
        <v>68</v>
      </c>
      <c r="C39" s="21">
        <v>2337275</v>
      </c>
      <c r="D39" s="18">
        <v>2370809</v>
      </c>
      <c r="E39" s="18">
        <f>D39-C39</f>
        <v>33534</v>
      </c>
      <c r="F39" s="18">
        <f t="shared" ca="1" si="0"/>
        <v>101.434747729728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6" t="s">
        <v>69</v>
      </c>
      <c r="B40" s="17" t="s">
        <v>70</v>
      </c>
      <c r="C40" s="20">
        <f>C41+C42+C43</f>
        <v>5090156.1899999995</v>
      </c>
      <c r="D40" s="20">
        <f>D41+D42+D43</f>
        <v>5091489.0999999996</v>
      </c>
      <c r="E40" s="20">
        <f>E41+E42+E43</f>
        <v>1332.9099999998798</v>
      </c>
      <c r="F40" s="20">
        <f t="shared" ca="1" si="0"/>
        <v>100.0261860333995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2" t="s">
        <v>71</v>
      </c>
      <c r="B41" s="7" t="s">
        <v>72</v>
      </c>
      <c r="C41" s="21">
        <v>27808.26</v>
      </c>
      <c r="D41" s="18">
        <v>24802.799999999999</v>
      </c>
      <c r="E41" s="18">
        <f>D41-C41</f>
        <v>-3005.4599999999991</v>
      </c>
      <c r="F41" s="18">
        <f t="shared" ca="1" si="0"/>
        <v>89.192204042971412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2" t="s">
        <v>73</v>
      </c>
      <c r="B42" s="7" t="s">
        <v>74</v>
      </c>
      <c r="C42" s="21">
        <v>3108968.38</v>
      </c>
      <c r="D42" s="18">
        <v>3096113.57</v>
      </c>
      <c r="E42" s="18">
        <f t="shared" ref="E42:E43" si="7">D42-C42</f>
        <v>-12854.810000000056</v>
      </c>
      <c r="F42" s="18">
        <f t="shared" ca="1" si="0"/>
        <v>99.586524903801049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2" t="s">
        <v>75</v>
      </c>
      <c r="B43" s="7" t="s">
        <v>76</v>
      </c>
      <c r="C43" s="21">
        <v>1953379.55</v>
      </c>
      <c r="D43" s="18">
        <v>1970572.73</v>
      </c>
      <c r="E43" s="18">
        <f t="shared" si="7"/>
        <v>17193.179999999935</v>
      </c>
      <c r="F43" s="18">
        <f t="shared" ca="1" si="0"/>
        <v>100.88017610300057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6" t="s">
        <v>77</v>
      </c>
      <c r="B44" s="17" t="s">
        <v>78</v>
      </c>
      <c r="C44" s="20">
        <f>C45+C46</f>
        <v>8940260.8900000006</v>
      </c>
      <c r="D44" s="20">
        <f>D45+D46</f>
        <v>12075966</v>
      </c>
      <c r="E44" s="20">
        <f>E45+E46</f>
        <v>3135705.1099999994</v>
      </c>
      <c r="F44" s="20">
        <f t="shared" ca="1" si="0"/>
        <v>135.07397769015216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79</v>
      </c>
      <c r="B45" s="7" t="s">
        <v>80</v>
      </c>
      <c r="C45" s="21">
        <v>62380</v>
      </c>
      <c r="D45" s="18">
        <v>55000</v>
      </c>
      <c r="E45" s="18">
        <f>D45-C45</f>
        <v>-7380</v>
      </c>
      <c r="F45" s="18">
        <f t="shared" ca="1" si="0"/>
        <v>88.169285027252329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81</v>
      </c>
      <c r="B46" s="7" t="s">
        <v>82</v>
      </c>
      <c r="C46" s="21">
        <v>8877880.8900000006</v>
      </c>
      <c r="D46" s="18">
        <v>12020966</v>
      </c>
      <c r="E46" s="18">
        <f>D46-C46</f>
        <v>3143085.1099999994</v>
      </c>
      <c r="F46" s="18">
        <f t="shared" ca="1" si="0"/>
        <v>135.40355124093131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6" t="s">
        <v>83</v>
      </c>
      <c r="B47" s="17" t="s">
        <v>84</v>
      </c>
      <c r="C47" s="20">
        <f>C48</f>
        <v>1258300</v>
      </c>
      <c r="D47" s="20">
        <f>D48</f>
        <v>1533531</v>
      </c>
      <c r="E47" s="20">
        <f>E48</f>
        <v>275231</v>
      </c>
      <c r="F47" s="20">
        <f t="shared" ca="1" si="0"/>
        <v>121.87324167527616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2" t="s">
        <v>85</v>
      </c>
      <c r="B48" s="7" t="s">
        <v>86</v>
      </c>
      <c r="C48" s="21">
        <v>1258300</v>
      </c>
      <c r="D48" s="18">
        <v>1533531</v>
      </c>
      <c r="E48" s="18">
        <f>D48-C48</f>
        <v>275231</v>
      </c>
      <c r="F48" s="18">
        <f t="shared" ca="1" si="0"/>
        <v>121.87324167527616</v>
      </c>
      <c r="G48" s="5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13" t="s">
        <v>87</v>
      </c>
      <c r="B49" s="8"/>
      <c r="C49" s="22">
        <f>C7+C14+C16+C20+C25+C30+C32+C38+C40+C44+C47</f>
        <v>107149187.16000001</v>
      </c>
      <c r="D49" s="22">
        <f t="shared" ref="D49:E49" si="8">D7+D14+D16+D20+D25+D30+D32+D38+D40+D44+D47</f>
        <v>115306082.28</v>
      </c>
      <c r="E49" s="22">
        <f t="shared" si="8"/>
        <v>8156895.120000002</v>
      </c>
      <c r="F49" s="22">
        <f>D49/C49*100</f>
        <v>107.61265235528082</v>
      </c>
      <c r="G49" s="5"/>
      <c r="H49" s="2"/>
      <c r="I49" s="2"/>
      <c r="J49" s="2"/>
      <c r="K49" s="2"/>
      <c r="L49" s="2"/>
      <c r="M49" s="2"/>
    </row>
    <row r="50" spans="1:13" ht="12.75" customHeight="1" x14ac:dyDescent="0.25">
      <c r="A50" s="14"/>
      <c r="B50" s="9"/>
      <c r="C50" s="23"/>
      <c r="D50" s="23"/>
      <c r="E50" s="23"/>
      <c r="F50" s="23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33"/>
      <c r="B51" s="33"/>
      <c r="C51" s="34"/>
      <c r="H51" s="10"/>
      <c r="I51" s="2"/>
      <c r="J51" s="2"/>
      <c r="K51" s="2"/>
      <c r="L51" s="2"/>
      <c r="M51" s="2"/>
    </row>
  </sheetData>
  <mergeCells count="10">
    <mergeCell ref="A51:C51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2017-09-27T08:56:05Z</cp:lastPrinted>
  <dcterms:created xsi:type="dcterms:W3CDTF">2017-09-27T06:36:13Z</dcterms:created>
  <dcterms:modified xsi:type="dcterms:W3CDTF">2019-05-07T13:19:05Z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