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Econom#7\Desktop\Скипор\МП\МП за 2024 год\Обеспечение комфортной среды проживания\Новая редакция\ПП 1\"/>
    </mc:Choice>
  </mc:AlternateContent>
  <bookViews>
    <workbookView xWindow="0" yWindow="0" windowWidth="14370" windowHeight="7515" tabRatio="514"/>
  </bookViews>
  <sheets>
    <sheet name="Лист1" sheetId="1" r:id="rId1"/>
  </sheets>
  <definedNames>
    <definedName name="_xlnm.Print_Titles" localSheetId="0">Лист1!$8:$9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21" i="1"/>
  <c r="E20" i="1"/>
  <c r="J19" i="1" l="1"/>
  <c r="E19" i="1" s="1"/>
  <c r="F19" i="1" l="1"/>
  <c r="G19" i="1"/>
  <c r="H19" i="1"/>
  <c r="I19" i="1"/>
  <c r="E14" i="1" l="1"/>
  <c r="E15" i="1" l="1"/>
  <c r="I20" i="1" l="1"/>
  <c r="I32" i="1"/>
  <c r="I34" i="1" l="1"/>
  <c r="J18" i="1"/>
  <c r="E18" i="1" s="1"/>
  <c r="K12" i="1" l="1"/>
  <c r="L12" i="1"/>
  <c r="J38" i="1"/>
  <c r="J36" i="1" s="1"/>
  <c r="F38" i="1"/>
  <c r="E39" i="1"/>
  <c r="I39" i="1" l="1"/>
  <c r="E34" i="1"/>
  <c r="E35" i="1"/>
  <c r="F15" i="1" l="1"/>
  <c r="G15" i="1"/>
  <c r="H15" i="1"/>
  <c r="J15" i="1"/>
  <c r="K15" i="1"/>
  <c r="H21" i="1" l="1"/>
  <c r="I38" i="1" l="1"/>
  <c r="I36" i="1" l="1"/>
  <c r="G21" i="1"/>
  <c r="G38" i="1" l="1"/>
  <c r="H38" i="1"/>
  <c r="K38" i="1"/>
  <c r="E31" i="1" l="1"/>
  <c r="E30" i="1"/>
  <c r="E29" i="1"/>
  <c r="E28" i="1"/>
  <c r="E27" i="1"/>
  <c r="E25" i="1"/>
  <c r="E16" i="1"/>
  <c r="E33" i="1"/>
  <c r="E32" i="1"/>
  <c r="E26" i="1"/>
  <c r="E24" i="1"/>
  <c r="E23" i="1"/>
  <c r="E22" i="1"/>
  <c r="E17" i="1"/>
  <c r="F36" i="1" l="1"/>
  <c r="I18" i="1"/>
  <c r="H18" i="1"/>
  <c r="G18" i="1"/>
  <c r="F18" i="1"/>
  <c r="H13" i="1" l="1"/>
  <c r="G36" i="1"/>
  <c r="G13" i="1"/>
  <c r="G12" i="1" s="1"/>
  <c r="F13" i="1" l="1"/>
  <c r="F12" i="1" s="1"/>
  <c r="H36" i="1"/>
  <c r="H12" i="1"/>
  <c r="I13" i="1" l="1"/>
  <c r="I12" i="1" s="1"/>
  <c r="J13" i="1" l="1"/>
  <c r="E13" i="1" l="1"/>
  <c r="J12" i="1"/>
  <c r="E12" i="1" s="1"/>
  <c r="K36" i="1"/>
  <c r="E36" i="1" s="1"/>
</calcChain>
</file>

<file path=xl/sharedStrings.xml><?xml version="1.0" encoding="utf-8"?>
<sst xmlns="http://schemas.openxmlformats.org/spreadsheetml/2006/main" count="245" uniqueCount="103">
  <si>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</si>
  <si>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</si>
  <si>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</si>
  <si>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</si>
  <si>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</si>
  <si>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</si>
  <si>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</si>
  <si>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</si>
  <si>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</si>
  <si>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</si>
  <si>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</si>
  <si>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</si>
  <si>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</si>
  <si>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</si>
  <si>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</si>
  <si>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</si>
  <si>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</si>
  <si>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</si>
  <si>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</si>
  <si>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Годовое количество аварийных ситуаций, ед.</t>
  </si>
  <si>
    <t>1.2.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</si>
  <si>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</si>
  <si>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</si>
  <si>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</si>
  <si>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</si>
  <si>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</si>
  <si>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</si>
  <si>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>-</t>
  </si>
  <si>
    <t>Доля замененных коммунальных сетей от общего количества изношенных, %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</si>
  <si>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</si>
  <si>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</si>
  <si>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</si>
  <si>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</si>
  <si>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1.6.</t>
  </si>
  <si>
    <t>1.7.</t>
  </si>
  <si>
    <t>Ежегодная актуализация схем ресурсоснабжения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</si>
  <si>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</si>
  <si>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</si>
  <si>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</si>
  <si>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</si>
  <si>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</si>
  <si>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</si>
  <si>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</si>
  <si>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</si>
  <si>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</si>
  <si>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</si>
  <si>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</si>
  <si>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</si>
  <si>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</si>
  <si>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</si>
  <si>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</si>
  <si>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</si>
  <si>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</si>
  <si>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</si>
  <si>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</si>
  <si>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</si>
  <si>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</si>
  <si>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</si>
  <si>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>2019 год</t>
  </si>
  <si>
    <t>2020 год</t>
  </si>
  <si>
    <t>1.13.</t>
  </si>
  <si>
    <t>1.14.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</si>
  <si>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</si>
  <si>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</si>
  <si>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</si>
  <si>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</si>
  <si>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«Развитие жилищно-коммунального комплекса ЗАТО Видяево»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</si>
  <si>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</si>
  <si>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</si>
  <si>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ОЭР и МИ</t>
  </si>
  <si>
    <t>2021 год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</si>
  <si>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ГРУ,  техническая диагностика подземных, внутридомовых и внутриквартирных газопроводов</t>
  </si>
  <si>
    <t>2022 год</t>
  </si>
  <si>
    <t>2023 год</t>
  </si>
  <si>
    <t xml:space="preserve">Проведение своевременного пересмотра и утверждения экономически обоснованной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</si>
  <si>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2024 год</t>
  </si>
  <si>
    <t>МБУ УМС СЗ ЗАТО Видяево,                    МУПП ЖКХ ЗАТО Видяево,                ТП «Водоканал» АО «ГУ ЖКХ» ЭУ №3,          ПАО «Оборонэнерго» ООО «Севгаз»,  АО "МЭС"</t>
  </si>
  <si>
    <t>Наличие актуальных схем ресурсоснабжения, да-1/нет-0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</si>
  <si>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области, да-1/нет-0</t>
  </si>
  <si>
    <t>Наличие актуальной информации на официальном сайте   ЗАТО Видяево, да-1/нет-0</t>
  </si>
  <si>
    <t>Обеспечение 95% собираемости платежей с населения за потребленные жилищно-коммунальные услуги, да-1/нет-0</t>
  </si>
  <si>
    <t>Наличие согласованных планов финансово-хозяйственной деятельности муниципальных унитарных предприятий коммунальной сферы, да-1/нет-0</t>
  </si>
  <si>
    <t>Доля  просроченной задолженности потребителей услуг возращенной с помощью претензионно-исковой работы к общей сумме задолженности, %</t>
  </si>
  <si>
    <t xml:space="preserve">Количество выступлений в средствах массовой информации, на официальном сайте ЗАТО Видяево, раз в год </t>
  </si>
  <si>
    <t>1.2.1.</t>
  </si>
  <si>
    <t>1.2.2.</t>
  </si>
  <si>
    <t>Обслуживание внутридомового газового оборудования, страхование особо опасных объектов, экспертиза промышленной безопасности ГРУ</t>
  </si>
  <si>
    <t xml:space="preserve"> Техническая диагностика подземных, внутридомовых и внутриквартирных газопроводов,  замена изношенных газовых сетей</t>
  </si>
  <si>
    <r>
      <rPr>
        <sz val="10"/>
        <rFont val="Times New Roman"/>
        <family val="1"/>
        <charset val="204"/>
      </rPr>
      <t xml:space="preserve">МБУ УМС СЗ ЗАТО Видяево,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ТП «Водоканал» АО «ГУ ЖКХ» ЭУ № 3, ПАО «Оборонэнерго», ООО «Севгаз»,  АО "МЭС"</t>
    </r>
  </si>
  <si>
    <t>МБУ УМС СЗ ЗАТО Видяево,             ТП «Водоканал» АО «ГУ ЖКХ» ЭУ № 3, ПАО «Оборонэнерго», ООО «Севгаз», АО "МЭС"</t>
  </si>
  <si>
    <t xml:space="preserve">МБУ УМС СЗ ЗАТО Видяево   </t>
  </si>
  <si>
    <t xml:space="preserve">ОЭР и МИ,                 МБУ УМС СЗ ЗАТО Видяево   </t>
  </si>
  <si>
    <t>ОБ</t>
  </si>
  <si>
    <t>1.15.</t>
  </si>
  <si>
    <t>Приобретение техники</t>
  </si>
  <si>
    <t xml:space="preserve">Всего:              </t>
  </si>
  <si>
    <t>Количество приобретенной техники, штук</t>
  </si>
  <si>
    <t>Приложение № 1</t>
  </si>
  <si>
    <t>В ПЕРЕЧЕНЬ ОСНОВНЫХ МЕРОПРИЯТИЙ ПОДПРОГРАММЫ</t>
  </si>
  <si>
    <t>2025 год</t>
  </si>
  <si>
    <t>2019-2025</t>
  </si>
  <si>
    <t>к изменениям в муниципальную программу</t>
  </si>
  <si>
    <t>"Обеспечение комфортной среды проживания населения муниципального образования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</si>
</sst>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2" fontId="8" fillId="0" borderId="0" xfId="0" applyNumberFormat="1" applyFont="1" applyFill="1"/>
    <xf numFmtId="2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2" fontId="10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wrapText="1"/>
    </xf>
    <xf numFmtId="2" fontId="10" fillId="0" borderId="0" xfId="0" applyNumberFormat="1" applyFont="1" applyFill="1" applyAlignment="1">
      <alignment horizontal="right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J1" zoomScale="90" zoomScaleNormal="90" workbookViewId="0">
      <selection activeCell="Q1" sqref="Q1:U1"/>
    </sheetView>
  </sheetViews>
  <sheetFormatPr defaultColWidth="9.140625" defaultRowHeight="15" x14ac:dyDescent="0.25"/>
  <cols>
    <col min="1" max="1" width="6" style="1" customWidth="1"/>
    <col min="2" max="2" width="28" style="2" customWidth="1"/>
    <col min="3" max="3" width="10.85546875" style="1" customWidth="1"/>
    <col min="4" max="4" width="12.140625" style="1" customWidth="1"/>
    <col min="5" max="5" width="10.5703125" style="3" customWidth="1"/>
    <col min="6" max="10" width="9.140625" style="3"/>
    <col min="11" max="12" width="9.140625" style="14" customWidth="1"/>
    <col min="13" max="13" width="21.7109375" style="5" customWidth="1"/>
    <col min="14" max="20" width="9.140625" style="5"/>
    <col min="21" max="21" width="16.5703125" style="1" customWidth="1"/>
    <col min="22" max="16384" width="9.140625" style="1"/>
  </cols>
  <sheetData>
    <row r="1" spans="1:22" ht="15.75" x14ac:dyDescent="0.25">
      <c r="K1" s="36"/>
      <c r="L1" s="36"/>
      <c r="M1" s="33"/>
      <c r="N1" s="33"/>
      <c r="O1" s="33"/>
      <c r="P1" s="33"/>
      <c r="Q1" s="56" t="s">
        <v>97</v>
      </c>
      <c r="R1" s="56"/>
      <c r="S1" s="56"/>
      <c r="T1" s="56"/>
      <c r="U1" s="56"/>
    </row>
    <row r="2" spans="1:22" ht="15" customHeight="1" x14ac:dyDescent="0.25">
      <c r="K2" s="36"/>
      <c r="L2" s="36"/>
      <c r="M2" s="71" t="s">
        <v>101</v>
      </c>
      <c r="N2" s="71"/>
      <c r="O2" s="71"/>
      <c r="P2" s="71"/>
      <c r="Q2" s="71"/>
      <c r="R2" s="71"/>
      <c r="S2" s="71"/>
      <c r="T2" s="71"/>
      <c r="U2" s="71"/>
    </row>
    <row r="3" spans="1:22" ht="7.5" hidden="1" customHeight="1" x14ac:dyDescent="0.25">
      <c r="K3" s="36"/>
      <c r="L3" s="36"/>
      <c r="M3" s="56"/>
      <c r="N3" s="56"/>
      <c r="O3" s="56"/>
      <c r="P3" s="56"/>
      <c r="Q3" s="56"/>
      <c r="R3" s="56"/>
      <c r="S3" s="56"/>
      <c r="T3" s="56"/>
      <c r="U3" s="56"/>
    </row>
    <row r="4" spans="1:22" ht="18" customHeight="1" x14ac:dyDescent="0.25">
      <c r="K4" s="72" t="s">
        <v>102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2" ht="18.75" x14ac:dyDescent="0.3">
      <c r="A5" s="61" t="s">
        <v>98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ht="18.75" x14ac:dyDescent="0.3">
      <c r="A6" s="61" t="s">
        <v>66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8" spans="1:22" ht="37.5" customHeight="1" x14ac:dyDescent="0.25">
      <c r="A8" s="37" t="s">
        <v>0</v>
      </c>
      <c r="B8" s="62" t="s">
        <v>1</v>
      </c>
      <c r="C8" s="62" t="s">
        <v>2</v>
      </c>
      <c r="D8" s="9" t="s">
        <v>3</v>
      </c>
      <c r="E8" s="82" t="s">
        <v>5</v>
      </c>
      <c r="F8" s="83"/>
      <c r="G8" s="83"/>
      <c r="H8" s="83"/>
      <c r="I8" s="83"/>
      <c r="J8" s="83"/>
      <c r="K8" s="83"/>
      <c r="L8" s="84"/>
      <c r="M8" s="76" t="s">
        <v>6</v>
      </c>
      <c r="N8" s="51"/>
      <c r="O8" s="51"/>
      <c r="P8" s="51"/>
      <c r="Q8" s="51"/>
      <c r="R8" s="51"/>
      <c r="S8" s="51"/>
      <c r="T8" s="77"/>
      <c r="U8" s="62" t="s">
        <v>7</v>
      </c>
    </row>
    <row r="9" spans="1:22" ht="38.25" x14ac:dyDescent="0.25">
      <c r="A9" s="38"/>
      <c r="B9" s="63"/>
      <c r="C9" s="63"/>
      <c r="D9" s="9" t="s">
        <v>4</v>
      </c>
      <c r="E9" s="4" t="s">
        <v>8</v>
      </c>
      <c r="F9" s="4" t="s">
        <v>58</v>
      </c>
      <c r="G9" s="4" t="s">
        <v>59</v>
      </c>
      <c r="H9" s="4" t="s">
        <v>70</v>
      </c>
      <c r="I9" s="4" t="s">
        <v>72</v>
      </c>
      <c r="J9" s="4" t="s">
        <v>73</v>
      </c>
      <c r="K9" s="15" t="s">
        <v>75</v>
      </c>
      <c r="L9" s="15" t="s">
        <v>99</v>
      </c>
      <c r="M9" s="8" t="s">
        <v>9</v>
      </c>
      <c r="N9" s="8" t="s">
        <v>58</v>
      </c>
      <c r="O9" s="8" t="s">
        <v>59</v>
      </c>
      <c r="P9" s="8" t="s">
        <v>70</v>
      </c>
      <c r="Q9" s="8" t="s">
        <v>72</v>
      </c>
      <c r="R9" s="8" t="s">
        <v>73</v>
      </c>
      <c r="S9" s="8" t="s">
        <v>75</v>
      </c>
      <c r="T9" s="8" t="s">
        <v>99</v>
      </c>
      <c r="U9" s="63"/>
    </row>
    <row r="10" spans="1:22" ht="15" customHeight="1" x14ac:dyDescent="0.25">
      <c r="A10" s="7"/>
      <c r="B10" s="58" t="s"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0"/>
    </row>
    <row r="11" spans="1:22" ht="15" customHeight="1" x14ac:dyDescent="0.25">
      <c r="A11" s="7"/>
      <c r="B11" s="58" t="s"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</row>
    <row r="12" spans="1:22" ht="49.5" customHeight="1" x14ac:dyDescent="0.25">
      <c r="A12" s="37" t="s">
        <v>12</v>
      </c>
      <c r="B12" s="39" t="s">
        <v>55</v>
      </c>
      <c r="C12" s="39" t="s">
        <v>100</v>
      </c>
      <c r="D12" s="7" t="s">
        <v>56</v>
      </c>
      <c r="E12" s="16">
        <f>F12+G12+H12+I12+J12+K12+L12</f>
        <v>43246.47</v>
      </c>
      <c r="F12" s="16">
        <f t="shared" ref="F12:L12" si="0">F13+F15</f>
        <v>5613.3899999999994</v>
      </c>
      <c r="G12" s="16">
        <f t="shared" si="0"/>
        <v>6007.91</v>
      </c>
      <c r="H12" s="16">
        <f t="shared" si="0"/>
        <v>4591.0599999999995</v>
      </c>
      <c r="I12" s="16">
        <f>I13+I15+I14</f>
        <v>23298.1</v>
      </c>
      <c r="J12" s="16">
        <f t="shared" si="0"/>
        <v>3736.0099999999998</v>
      </c>
      <c r="K12" s="16">
        <f t="shared" si="0"/>
        <v>0</v>
      </c>
      <c r="L12" s="16">
        <f t="shared" si="0"/>
        <v>0</v>
      </c>
      <c r="M12" s="64"/>
      <c r="N12" s="53"/>
      <c r="O12" s="53"/>
      <c r="P12" s="53"/>
      <c r="Q12" s="53"/>
      <c r="R12" s="53"/>
      <c r="S12" s="53"/>
      <c r="T12" s="17"/>
      <c r="U12" s="68"/>
      <c r="V12" s="11"/>
    </row>
    <row r="13" spans="1:22" ht="20.25" customHeight="1" x14ac:dyDescent="0.25">
      <c r="A13" s="41"/>
      <c r="B13" s="42"/>
      <c r="C13" s="42"/>
      <c r="D13" s="7" t="s">
        <v>14</v>
      </c>
      <c r="E13" s="16">
        <f>F13+G13+H13+I13+J13+K13+L13</f>
        <v>34088.97</v>
      </c>
      <c r="F13" s="16">
        <f>F38</f>
        <v>5613.3899999999994</v>
      </c>
      <c r="G13" s="16">
        <f>G38</f>
        <v>6007.91</v>
      </c>
      <c r="H13" s="16">
        <f>H38</f>
        <v>4591.0599999999995</v>
      </c>
      <c r="I13" s="16">
        <f t="shared" ref="I13:J13" si="1">I38</f>
        <v>14140.6</v>
      </c>
      <c r="J13" s="16">
        <f t="shared" si="1"/>
        <v>3736.0099999999998</v>
      </c>
      <c r="K13" s="18">
        <v>0</v>
      </c>
      <c r="L13" s="18">
        <v>0</v>
      </c>
      <c r="M13" s="64"/>
      <c r="N13" s="54"/>
      <c r="O13" s="54"/>
      <c r="P13" s="54"/>
      <c r="Q13" s="54"/>
      <c r="R13" s="54"/>
      <c r="S13" s="54"/>
      <c r="T13" s="19"/>
      <c r="U13" s="69"/>
      <c r="V13" s="11"/>
    </row>
    <row r="14" spans="1:22" ht="20.25" customHeight="1" x14ac:dyDescent="0.25">
      <c r="A14" s="41"/>
      <c r="B14" s="42"/>
      <c r="C14" s="42"/>
      <c r="D14" s="7" t="s">
        <v>92</v>
      </c>
      <c r="E14" s="16">
        <f>F14+G14+H14+I14+J14+K14+L14</f>
        <v>9157.5</v>
      </c>
      <c r="F14" s="16">
        <v>0</v>
      </c>
      <c r="G14" s="16">
        <v>0</v>
      </c>
      <c r="H14" s="16">
        <v>0</v>
      </c>
      <c r="I14" s="16">
        <v>9157.5</v>
      </c>
      <c r="J14" s="16">
        <v>0</v>
      </c>
      <c r="K14" s="18">
        <v>0</v>
      </c>
      <c r="L14" s="18">
        <v>0</v>
      </c>
      <c r="M14" s="64"/>
      <c r="N14" s="54"/>
      <c r="O14" s="54"/>
      <c r="P14" s="54"/>
      <c r="Q14" s="54"/>
      <c r="R14" s="54"/>
      <c r="S14" s="54"/>
      <c r="T14" s="19"/>
      <c r="U14" s="69"/>
      <c r="V14" s="11"/>
    </row>
    <row r="15" spans="1:22" ht="20.25" customHeight="1" x14ac:dyDescent="0.25">
      <c r="A15" s="38"/>
      <c r="B15" s="40"/>
      <c r="C15" s="40"/>
      <c r="D15" s="7" t="s">
        <v>15</v>
      </c>
      <c r="E15" s="16">
        <f>F15+G15+H15+I15+J15+K15+L15</f>
        <v>0</v>
      </c>
      <c r="F15" s="16">
        <f t="shared" ref="F15:G15" si="2">F39</f>
        <v>0</v>
      </c>
      <c r="G15" s="16">
        <f t="shared" si="2"/>
        <v>0</v>
      </c>
      <c r="H15" s="16">
        <f t="shared" ref="H15:J15" si="3">H39</f>
        <v>0</v>
      </c>
      <c r="I15" s="16">
        <v>0</v>
      </c>
      <c r="J15" s="16">
        <f t="shared" si="3"/>
        <v>0</v>
      </c>
      <c r="K15" s="18">
        <f>K39</f>
        <v>0</v>
      </c>
      <c r="L15" s="18">
        <v>0</v>
      </c>
      <c r="M15" s="64"/>
      <c r="N15" s="55"/>
      <c r="O15" s="55"/>
      <c r="P15" s="55"/>
      <c r="Q15" s="55"/>
      <c r="R15" s="55"/>
      <c r="S15" s="55"/>
      <c r="T15" s="20"/>
      <c r="U15" s="70"/>
      <c r="V15" s="11"/>
    </row>
    <row r="16" spans="1:22" ht="91.9" customHeight="1" x14ac:dyDescent="0.25">
      <c r="A16" s="37" t="s">
        <v>16</v>
      </c>
      <c r="B16" s="39" t="s">
        <v>17</v>
      </c>
      <c r="C16" s="37" t="s">
        <v>100</v>
      </c>
      <c r="D16" s="13" t="s">
        <v>26</v>
      </c>
      <c r="E16" s="16">
        <f t="shared" ref="E16:E33" si="4">SUM(F16:K16)</f>
        <v>0</v>
      </c>
      <c r="F16" s="16" t="s">
        <v>27</v>
      </c>
      <c r="G16" s="16" t="s">
        <v>27</v>
      </c>
      <c r="H16" s="16" t="s">
        <v>27</v>
      </c>
      <c r="I16" s="16" t="s">
        <v>27</v>
      </c>
      <c r="J16" s="16" t="s">
        <v>27</v>
      </c>
      <c r="K16" s="18" t="s">
        <v>27</v>
      </c>
      <c r="L16" s="18"/>
      <c r="M16" s="21" t="s">
        <v>18</v>
      </c>
      <c r="N16" s="22">
        <v>365</v>
      </c>
      <c r="O16" s="22">
        <v>366</v>
      </c>
      <c r="P16" s="22">
        <v>365</v>
      </c>
      <c r="Q16" s="22">
        <v>365</v>
      </c>
      <c r="R16" s="22">
        <v>365</v>
      </c>
      <c r="S16" s="22">
        <v>366</v>
      </c>
      <c r="T16" s="34">
        <v>365</v>
      </c>
      <c r="U16" s="37" t="s">
        <v>88</v>
      </c>
      <c r="V16" s="11"/>
    </row>
    <row r="17" spans="1:22" ht="37.15" customHeight="1" x14ac:dyDescent="0.25">
      <c r="A17" s="38"/>
      <c r="B17" s="40"/>
      <c r="C17" s="38"/>
      <c r="D17" s="7" t="s">
        <v>46</v>
      </c>
      <c r="E17" s="16">
        <f t="shared" si="4"/>
        <v>350</v>
      </c>
      <c r="F17" s="16" t="s">
        <v>27</v>
      </c>
      <c r="G17" s="16" t="s">
        <v>27</v>
      </c>
      <c r="H17" s="16" t="s">
        <v>27</v>
      </c>
      <c r="I17" s="16">
        <v>350</v>
      </c>
      <c r="J17" s="16" t="s">
        <v>27</v>
      </c>
      <c r="K17" s="18" t="s">
        <v>27</v>
      </c>
      <c r="L17" s="18" t="s">
        <v>27</v>
      </c>
      <c r="M17" s="21" t="s">
        <v>19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38"/>
      <c r="V17" s="11"/>
    </row>
    <row r="18" spans="1:22" ht="53.25" customHeight="1" x14ac:dyDescent="0.25">
      <c r="A18" s="37" t="s">
        <v>20</v>
      </c>
      <c r="B18" s="39" t="s">
        <v>71</v>
      </c>
      <c r="C18" s="37" t="s">
        <v>100</v>
      </c>
      <c r="D18" s="7" t="s">
        <v>62</v>
      </c>
      <c r="E18" s="16">
        <f>SUM(F18:K18)</f>
        <v>23311.249999999996</v>
      </c>
      <c r="F18" s="16">
        <f t="shared" ref="F18:G18" si="5">SUM(F19)</f>
        <v>5613.3899999999994</v>
      </c>
      <c r="G18" s="16">
        <f t="shared" si="5"/>
        <v>6007.91</v>
      </c>
      <c r="H18" s="16">
        <f>SUM(H19)</f>
        <v>4591.0599999999995</v>
      </c>
      <c r="I18" s="16">
        <f t="shared" ref="I18" si="6">SUM(I19)</f>
        <v>3362.88</v>
      </c>
      <c r="J18" s="16">
        <f>J19</f>
        <v>3736.0099999999998</v>
      </c>
      <c r="K18" s="18">
        <v>0</v>
      </c>
      <c r="L18" s="18">
        <v>0</v>
      </c>
      <c r="M18" s="80"/>
      <c r="N18" s="80"/>
      <c r="O18" s="80"/>
      <c r="P18" s="80"/>
      <c r="Q18" s="80"/>
      <c r="R18" s="80"/>
      <c r="S18" s="80"/>
      <c r="T18" s="53"/>
      <c r="U18" s="62" t="s">
        <v>23</v>
      </c>
      <c r="V18" s="11"/>
    </row>
    <row r="19" spans="1:22" ht="79.150000000000006" customHeight="1" x14ac:dyDescent="0.25">
      <c r="A19" s="38"/>
      <c r="B19" s="40"/>
      <c r="C19" s="38"/>
      <c r="D19" s="7" t="s">
        <v>21</v>
      </c>
      <c r="E19" s="16">
        <f>SUM(F19:K19)</f>
        <v>23311.249999999996</v>
      </c>
      <c r="F19" s="18">
        <f t="shared" ref="F19:I19" si="7">F20+F21</f>
        <v>5613.3899999999994</v>
      </c>
      <c r="G19" s="18">
        <f t="shared" si="7"/>
        <v>6007.91</v>
      </c>
      <c r="H19" s="18">
        <f t="shared" si="7"/>
        <v>4591.0599999999995</v>
      </c>
      <c r="I19" s="18">
        <f t="shared" si="7"/>
        <v>3362.88</v>
      </c>
      <c r="J19" s="16">
        <f>J20+J21</f>
        <v>3736.0099999999998</v>
      </c>
      <c r="K19" s="18">
        <v>0</v>
      </c>
      <c r="L19" s="18">
        <v>0</v>
      </c>
      <c r="M19" s="86"/>
      <c r="N19" s="81"/>
      <c r="O19" s="81"/>
      <c r="P19" s="81"/>
      <c r="Q19" s="81"/>
      <c r="R19" s="81"/>
      <c r="S19" s="81"/>
      <c r="T19" s="55"/>
      <c r="U19" s="85"/>
      <c r="V19" s="11"/>
    </row>
    <row r="20" spans="1:22" ht="95.25" customHeight="1" x14ac:dyDescent="0.25">
      <c r="A20" s="7" t="s">
        <v>84</v>
      </c>
      <c r="B20" s="10" t="s">
        <v>86</v>
      </c>
      <c r="C20" s="7"/>
      <c r="D20" s="7" t="s">
        <v>46</v>
      </c>
      <c r="E20" s="16">
        <f>F20+G20+H20+I20+J20+K20</f>
        <v>15988.97</v>
      </c>
      <c r="F20" s="16">
        <v>3309</v>
      </c>
      <c r="G20" s="16">
        <v>3482.21</v>
      </c>
      <c r="H20" s="16">
        <v>2717.89</v>
      </c>
      <c r="I20" s="16">
        <f>3304.31+58.57</f>
        <v>3362.88</v>
      </c>
      <c r="J20" s="16">
        <v>3116.99</v>
      </c>
      <c r="K20" s="16">
        <v>0</v>
      </c>
      <c r="L20" s="16">
        <v>0</v>
      </c>
      <c r="M20" s="21" t="s">
        <v>22</v>
      </c>
      <c r="N20" s="22">
        <v>365</v>
      </c>
      <c r="O20" s="22">
        <v>366</v>
      </c>
      <c r="P20" s="22">
        <v>365</v>
      </c>
      <c r="Q20" s="22">
        <v>365</v>
      </c>
      <c r="R20" s="22">
        <v>365</v>
      </c>
      <c r="S20" s="22">
        <v>366</v>
      </c>
      <c r="T20" s="34">
        <v>365</v>
      </c>
      <c r="U20" s="85"/>
      <c r="V20" s="11"/>
    </row>
    <row r="21" spans="1:22" ht="79.150000000000006" customHeight="1" x14ac:dyDescent="0.25">
      <c r="A21" s="7" t="s">
        <v>85</v>
      </c>
      <c r="B21" s="10" t="s">
        <v>87</v>
      </c>
      <c r="C21" s="7"/>
      <c r="D21" s="7" t="s">
        <v>46</v>
      </c>
      <c r="E21" s="16">
        <f>F21+G21+H21+I21+J21+K21</f>
        <v>7322.2800000000007</v>
      </c>
      <c r="F21" s="16">
        <v>2304.39</v>
      </c>
      <c r="G21" s="16">
        <f>2634.79-109.09</f>
        <v>2525.6999999999998</v>
      </c>
      <c r="H21" s="16">
        <f>1971.33-98.16</f>
        <v>1873.1699999999998</v>
      </c>
      <c r="I21" s="16">
        <v>0</v>
      </c>
      <c r="J21" s="16">
        <v>619.02</v>
      </c>
      <c r="K21" s="16">
        <v>0</v>
      </c>
      <c r="L21" s="16">
        <v>0</v>
      </c>
      <c r="M21" s="21" t="s">
        <v>19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63"/>
      <c r="V21" s="11"/>
    </row>
    <row r="22" spans="1:22" ht="102" x14ac:dyDescent="0.25">
      <c r="A22" s="7" t="s">
        <v>24</v>
      </c>
      <c r="B22" s="10" t="s">
        <v>25</v>
      </c>
      <c r="C22" s="7" t="s">
        <v>100</v>
      </c>
      <c r="D22" s="7" t="s">
        <v>26</v>
      </c>
      <c r="E22" s="16">
        <f t="shared" si="4"/>
        <v>0</v>
      </c>
      <c r="F22" s="16" t="s">
        <v>27</v>
      </c>
      <c r="G22" s="16" t="s">
        <v>27</v>
      </c>
      <c r="H22" s="16" t="s">
        <v>27</v>
      </c>
      <c r="I22" s="16" t="s">
        <v>27</v>
      </c>
      <c r="J22" s="16" t="s">
        <v>27</v>
      </c>
      <c r="K22" s="18" t="s">
        <v>27</v>
      </c>
      <c r="L22" s="18" t="s">
        <v>27</v>
      </c>
      <c r="M22" s="21" t="s">
        <v>28</v>
      </c>
      <c r="N22" s="22">
        <v>100</v>
      </c>
      <c r="O22" s="22">
        <v>100</v>
      </c>
      <c r="P22" s="22">
        <v>100</v>
      </c>
      <c r="Q22" s="22">
        <v>100</v>
      </c>
      <c r="R22" s="22">
        <v>100</v>
      </c>
      <c r="S22" s="34">
        <v>100</v>
      </c>
      <c r="T22" s="34">
        <v>100</v>
      </c>
      <c r="U22" s="21" t="s">
        <v>89</v>
      </c>
      <c r="V22" s="11"/>
    </row>
    <row r="23" spans="1:22" ht="138" customHeight="1" x14ac:dyDescent="0.25">
      <c r="A23" s="7" t="s">
        <v>29</v>
      </c>
      <c r="B23" s="12" t="s">
        <v>57</v>
      </c>
      <c r="C23" s="13" t="s">
        <v>100</v>
      </c>
      <c r="D23" s="7" t="s">
        <v>26</v>
      </c>
      <c r="E23" s="16">
        <f t="shared" si="4"/>
        <v>0</v>
      </c>
      <c r="F23" s="16" t="s">
        <v>27</v>
      </c>
      <c r="G23" s="16" t="s">
        <v>27</v>
      </c>
      <c r="H23" s="16" t="s">
        <v>27</v>
      </c>
      <c r="I23" s="16" t="s">
        <v>27</v>
      </c>
      <c r="J23" s="16" t="s">
        <v>27</v>
      </c>
      <c r="K23" s="18" t="s">
        <v>27</v>
      </c>
      <c r="L23" s="18" t="s">
        <v>27</v>
      </c>
      <c r="M23" s="21" t="s">
        <v>30</v>
      </c>
      <c r="N23" s="22">
        <v>100</v>
      </c>
      <c r="O23" s="22">
        <v>100</v>
      </c>
      <c r="P23" s="23">
        <v>100</v>
      </c>
      <c r="Q23" s="22">
        <v>100</v>
      </c>
      <c r="R23" s="34">
        <v>100</v>
      </c>
      <c r="S23" s="34">
        <v>100</v>
      </c>
      <c r="T23" s="34">
        <v>100</v>
      </c>
      <c r="U23" s="7" t="s">
        <v>47</v>
      </c>
      <c r="V23" s="11"/>
    </row>
    <row r="24" spans="1:22" ht="38.25" x14ac:dyDescent="0.25">
      <c r="A24" s="7" t="s">
        <v>32</v>
      </c>
      <c r="B24" s="10" t="s">
        <v>35</v>
      </c>
      <c r="C24" s="7" t="s">
        <v>100</v>
      </c>
      <c r="D24" s="7" t="s">
        <v>64</v>
      </c>
      <c r="E24" s="16">
        <f t="shared" si="4"/>
        <v>0</v>
      </c>
      <c r="F24" s="16" t="s">
        <v>27</v>
      </c>
      <c r="G24" s="16" t="s">
        <v>27</v>
      </c>
      <c r="H24" s="16" t="s">
        <v>27</v>
      </c>
      <c r="I24" s="16" t="s">
        <v>27</v>
      </c>
      <c r="J24" s="16" t="s">
        <v>27</v>
      </c>
      <c r="K24" s="18" t="s">
        <v>27</v>
      </c>
      <c r="L24" s="18" t="s">
        <v>27</v>
      </c>
      <c r="M24" s="21" t="s">
        <v>77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34">
        <v>1</v>
      </c>
      <c r="T24" s="34">
        <v>1</v>
      </c>
      <c r="U24" s="7" t="s">
        <v>69</v>
      </c>
      <c r="V24" s="11"/>
    </row>
    <row r="25" spans="1:22" ht="114.75" x14ac:dyDescent="0.25">
      <c r="A25" s="7" t="s">
        <v>33</v>
      </c>
      <c r="B25" s="10" t="s">
        <v>37</v>
      </c>
      <c r="C25" s="7" t="s">
        <v>100</v>
      </c>
      <c r="D25" s="7" t="s">
        <v>63</v>
      </c>
      <c r="E25" s="16">
        <f t="shared" si="4"/>
        <v>0</v>
      </c>
      <c r="F25" s="16" t="s">
        <v>27</v>
      </c>
      <c r="G25" s="16" t="s">
        <v>27</v>
      </c>
      <c r="H25" s="16" t="s">
        <v>27</v>
      </c>
      <c r="I25" s="16" t="s">
        <v>27</v>
      </c>
      <c r="J25" s="16" t="s">
        <v>27</v>
      </c>
      <c r="K25" s="18" t="s">
        <v>27</v>
      </c>
      <c r="L25" s="18" t="s">
        <v>27</v>
      </c>
      <c r="M25" s="21" t="s">
        <v>78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34">
        <v>1</v>
      </c>
      <c r="T25" s="34">
        <v>1</v>
      </c>
      <c r="U25" s="7" t="s">
        <v>31</v>
      </c>
      <c r="V25" s="11"/>
    </row>
    <row r="26" spans="1:22" ht="110.45" customHeight="1" x14ac:dyDescent="0.25">
      <c r="A26" s="7" t="s">
        <v>34</v>
      </c>
      <c r="B26" s="10" t="s">
        <v>39</v>
      </c>
      <c r="C26" s="7" t="s">
        <v>100</v>
      </c>
      <c r="D26" s="7" t="s">
        <v>63</v>
      </c>
      <c r="E26" s="16">
        <f t="shared" si="4"/>
        <v>0</v>
      </c>
      <c r="F26" s="16" t="s">
        <v>27</v>
      </c>
      <c r="G26" s="16" t="s">
        <v>27</v>
      </c>
      <c r="H26" s="16" t="s">
        <v>27</v>
      </c>
      <c r="I26" s="16" t="s">
        <v>27</v>
      </c>
      <c r="J26" s="16" t="s">
        <v>27</v>
      </c>
      <c r="K26" s="18" t="s">
        <v>27</v>
      </c>
      <c r="L26" s="18" t="s">
        <v>27</v>
      </c>
      <c r="M26" s="21" t="s">
        <v>83</v>
      </c>
      <c r="N26" s="22">
        <v>6</v>
      </c>
      <c r="O26" s="22">
        <v>6</v>
      </c>
      <c r="P26" s="22">
        <v>6</v>
      </c>
      <c r="Q26" s="22">
        <v>6</v>
      </c>
      <c r="R26" s="22">
        <v>6</v>
      </c>
      <c r="S26" s="34">
        <v>6</v>
      </c>
      <c r="T26" s="34">
        <v>6</v>
      </c>
      <c r="U26" s="7" t="s">
        <v>31</v>
      </c>
      <c r="V26" s="11"/>
    </row>
    <row r="27" spans="1:22" ht="102" x14ac:dyDescent="0.25">
      <c r="A27" s="7" t="s">
        <v>36</v>
      </c>
      <c r="B27" s="10" t="s">
        <v>41</v>
      </c>
      <c r="C27" s="7" t="s">
        <v>100</v>
      </c>
      <c r="D27" s="7" t="s">
        <v>63</v>
      </c>
      <c r="E27" s="16">
        <f t="shared" si="4"/>
        <v>0</v>
      </c>
      <c r="F27" s="16" t="s">
        <v>27</v>
      </c>
      <c r="G27" s="16" t="s">
        <v>27</v>
      </c>
      <c r="H27" s="16" t="s">
        <v>27</v>
      </c>
      <c r="I27" s="16" t="s">
        <v>27</v>
      </c>
      <c r="J27" s="16" t="s">
        <v>27</v>
      </c>
      <c r="K27" s="18" t="s">
        <v>27</v>
      </c>
      <c r="L27" s="18" t="s">
        <v>27</v>
      </c>
      <c r="M27" s="21" t="s">
        <v>83</v>
      </c>
      <c r="N27" s="22">
        <v>6</v>
      </c>
      <c r="O27" s="22">
        <v>6</v>
      </c>
      <c r="P27" s="22">
        <v>6</v>
      </c>
      <c r="Q27" s="22">
        <v>6</v>
      </c>
      <c r="R27" s="34">
        <v>6</v>
      </c>
      <c r="S27" s="34">
        <v>6</v>
      </c>
      <c r="T27" s="34">
        <v>6</v>
      </c>
      <c r="U27" s="7" t="s">
        <v>90</v>
      </c>
      <c r="V27" s="11"/>
    </row>
    <row r="28" spans="1:22" ht="51" x14ac:dyDescent="0.25">
      <c r="A28" s="7" t="s">
        <v>38</v>
      </c>
      <c r="B28" s="10" t="s">
        <v>43</v>
      </c>
      <c r="C28" s="7" t="s">
        <v>100</v>
      </c>
      <c r="D28" s="7" t="s">
        <v>63</v>
      </c>
      <c r="E28" s="16">
        <f t="shared" si="4"/>
        <v>0</v>
      </c>
      <c r="F28" s="16" t="s">
        <v>27</v>
      </c>
      <c r="G28" s="16" t="s">
        <v>27</v>
      </c>
      <c r="H28" s="16" t="s">
        <v>27</v>
      </c>
      <c r="I28" s="16" t="s">
        <v>27</v>
      </c>
      <c r="J28" s="16" t="s">
        <v>27</v>
      </c>
      <c r="K28" s="18" t="s">
        <v>27</v>
      </c>
      <c r="L28" s="18" t="s">
        <v>27</v>
      </c>
      <c r="M28" s="21" t="s">
        <v>44</v>
      </c>
      <c r="N28" s="22">
        <v>100</v>
      </c>
      <c r="O28" s="22">
        <v>100</v>
      </c>
      <c r="P28" s="22">
        <v>100</v>
      </c>
      <c r="Q28" s="22">
        <v>100</v>
      </c>
      <c r="R28" s="22">
        <v>100</v>
      </c>
      <c r="S28" s="34">
        <v>100</v>
      </c>
      <c r="T28" s="34">
        <v>100</v>
      </c>
      <c r="U28" s="7" t="s">
        <v>90</v>
      </c>
      <c r="V28" s="11"/>
    </row>
    <row r="29" spans="1:22" ht="135" customHeight="1" x14ac:dyDescent="0.25">
      <c r="A29" s="7" t="s">
        <v>40</v>
      </c>
      <c r="B29" s="10" t="s">
        <v>48</v>
      </c>
      <c r="C29" s="7" t="s">
        <v>100</v>
      </c>
      <c r="D29" s="7" t="s">
        <v>49</v>
      </c>
      <c r="E29" s="16">
        <f t="shared" si="4"/>
        <v>0</v>
      </c>
      <c r="F29" s="16" t="s">
        <v>27</v>
      </c>
      <c r="G29" s="16" t="s">
        <v>27</v>
      </c>
      <c r="H29" s="16" t="s">
        <v>27</v>
      </c>
      <c r="I29" s="16" t="s">
        <v>27</v>
      </c>
      <c r="J29" s="16" t="s">
        <v>27</v>
      </c>
      <c r="K29" s="18" t="s">
        <v>27</v>
      </c>
      <c r="L29" s="18" t="s">
        <v>27</v>
      </c>
      <c r="M29" s="21" t="s">
        <v>79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34">
        <v>1</v>
      </c>
      <c r="T29" s="34">
        <v>1</v>
      </c>
      <c r="U29" s="7" t="s">
        <v>76</v>
      </c>
      <c r="V29" s="11"/>
    </row>
    <row r="30" spans="1:22" ht="157.9" customHeight="1" x14ac:dyDescent="0.25">
      <c r="A30" s="7" t="s">
        <v>42</v>
      </c>
      <c r="B30" s="10" t="s">
        <v>74</v>
      </c>
      <c r="C30" s="7" t="s">
        <v>100</v>
      </c>
      <c r="D30" s="7" t="s">
        <v>64</v>
      </c>
      <c r="E30" s="16">
        <f t="shared" si="4"/>
        <v>0</v>
      </c>
      <c r="F30" s="16" t="s">
        <v>27</v>
      </c>
      <c r="G30" s="16" t="s">
        <v>27</v>
      </c>
      <c r="H30" s="16" t="s">
        <v>27</v>
      </c>
      <c r="I30" s="16" t="s">
        <v>27</v>
      </c>
      <c r="J30" s="16" t="s">
        <v>27</v>
      </c>
      <c r="K30" s="18" t="s">
        <v>27</v>
      </c>
      <c r="L30" s="18" t="s">
        <v>27</v>
      </c>
      <c r="M30" s="21" t="s">
        <v>67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34">
        <v>1</v>
      </c>
      <c r="T30" s="34">
        <v>1</v>
      </c>
      <c r="U30" s="7" t="s">
        <v>50</v>
      </c>
      <c r="V30" s="11"/>
    </row>
    <row r="31" spans="1:22" ht="144" customHeight="1" x14ac:dyDescent="0.25">
      <c r="A31" s="7" t="s">
        <v>45</v>
      </c>
      <c r="B31" s="10" t="s">
        <v>51</v>
      </c>
      <c r="C31" s="7" t="s">
        <v>100</v>
      </c>
      <c r="D31" s="7" t="s">
        <v>64</v>
      </c>
      <c r="E31" s="16">
        <f t="shared" si="4"/>
        <v>0</v>
      </c>
      <c r="F31" s="16" t="s">
        <v>27</v>
      </c>
      <c r="G31" s="16" t="s">
        <v>27</v>
      </c>
      <c r="H31" s="16" t="s">
        <v>27</v>
      </c>
      <c r="I31" s="16" t="s">
        <v>27</v>
      </c>
      <c r="J31" s="16" t="s">
        <v>27</v>
      </c>
      <c r="K31" s="18" t="s">
        <v>27</v>
      </c>
      <c r="L31" s="18" t="s">
        <v>27</v>
      </c>
      <c r="M31" s="21" t="s">
        <v>80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34">
        <v>1</v>
      </c>
      <c r="T31" s="34">
        <v>1</v>
      </c>
      <c r="U31" s="7" t="s">
        <v>68</v>
      </c>
      <c r="V31" s="11"/>
    </row>
    <row r="32" spans="1:22" ht="114.75" x14ac:dyDescent="0.25">
      <c r="A32" s="7" t="s">
        <v>60</v>
      </c>
      <c r="B32" s="10" t="s">
        <v>52</v>
      </c>
      <c r="C32" s="7" t="s">
        <v>100</v>
      </c>
      <c r="D32" s="7" t="s">
        <v>65</v>
      </c>
      <c r="E32" s="16">
        <f t="shared" si="4"/>
        <v>245.92000000000002</v>
      </c>
      <c r="F32" s="16" t="s">
        <v>27</v>
      </c>
      <c r="G32" s="16" t="s">
        <v>27</v>
      </c>
      <c r="H32" s="16" t="s">
        <v>27</v>
      </c>
      <c r="I32" s="16">
        <f>149.7+6.5+21.92+53.5+14.3</f>
        <v>245.92000000000002</v>
      </c>
      <c r="J32" s="16" t="s">
        <v>27</v>
      </c>
      <c r="K32" s="18" t="s">
        <v>27</v>
      </c>
      <c r="L32" s="18" t="s">
        <v>27</v>
      </c>
      <c r="M32" s="21" t="s">
        <v>82</v>
      </c>
      <c r="N32" s="22">
        <v>100</v>
      </c>
      <c r="O32" s="22">
        <v>100</v>
      </c>
      <c r="P32" s="22">
        <v>100</v>
      </c>
      <c r="Q32" s="22">
        <v>100</v>
      </c>
      <c r="R32" s="22">
        <v>100</v>
      </c>
      <c r="S32" s="34">
        <v>100</v>
      </c>
      <c r="T32" s="34">
        <v>100</v>
      </c>
      <c r="U32" s="7" t="s">
        <v>47</v>
      </c>
      <c r="V32" s="11"/>
    </row>
    <row r="33" spans="1:22" ht="124.5" customHeight="1" x14ac:dyDescent="0.25">
      <c r="A33" s="7" t="s">
        <v>61</v>
      </c>
      <c r="B33" s="10" t="s">
        <v>53</v>
      </c>
      <c r="C33" s="7" t="s">
        <v>100</v>
      </c>
      <c r="D33" s="7" t="s">
        <v>64</v>
      </c>
      <c r="E33" s="16">
        <f t="shared" si="4"/>
        <v>0</v>
      </c>
      <c r="F33" s="16" t="s">
        <v>27</v>
      </c>
      <c r="G33" s="16" t="s">
        <v>27</v>
      </c>
      <c r="H33" s="16" t="s">
        <v>27</v>
      </c>
      <c r="I33" s="16" t="s">
        <v>27</v>
      </c>
      <c r="J33" s="16" t="s">
        <v>27</v>
      </c>
      <c r="K33" s="18" t="s">
        <v>27</v>
      </c>
      <c r="L33" s="18" t="s">
        <v>27</v>
      </c>
      <c r="M33" s="21" t="s">
        <v>81</v>
      </c>
      <c r="N33" s="23">
        <v>1</v>
      </c>
      <c r="O33" s="23">
        <v>1</v>
      </c>
      <c r="P33" s="23">
        <v>1</v>
      </c>
      <c r="Q33" s="23">
        <v>1</v>
      </c>
      <c r="R33" s="23">
        <v>1</v>
      </c>
      <c r="S33" s="35">
        <v>1</v>
      </c>
      <c r="T33" s="35">
        <v>1</v>
      </c>
      <c r="U33" s="7" t="s">
        <v>91</v>
      </c>
      <c r="V33" s="11"/>
    </row>
    <row r="34" spans="1:22" ht="42.75" customHeight="1" x14ac:dyDescent="0.25">
      <c r="A34" s="62" t="s">
        <v>93</v>
      </c>
      <c r="B34" s="62" t="s">
        <v>94</v>
      </c>
      <c r="C34" s="62" t="s">
        <v>100</v>
      </c>
      <c r="D34" s="24" t="s">
        <v>46</v>
      </c>
      <c r="E34" s="25">
        <f>F34+G34+H34+I34+J34+K34</f>
        <v>10181.799999999999</v>
      </c>
      <c r="F34" s="25">
        <v>0</v>
      </c>
      <c r="G34" s="25">
        <v>0</v>
      </c>
      <c r="H34" s="25">
        <v>0</v>
      </c>
      <c r="I34" s="25">
        <f>8546.5+246+2362.5-12.5-960.7</f>
        <v>10181.799999999999</v>
      </c>
      <c r="J34" s="25">
        <v>0</v>
      </c>
      <c r="K34" s="26">
        <v>0</v>
      </c>
      <c r="L34" s="26">
        <v>0</v>
      </c>
      <c r="M34" s="73" t="s">
        <v>96</v>
      </c>
      <c r="N34" s="75" t="s">
        <v>27</v>
      </c>
      <c r="O34" s="75" t="s">
        <v>27</v>
      </c>
      <c r="P34" s="75" t="s">
        <v>27</v>
      </c>
      <c r="Q34" s="75">
        <v>4</v>
      </c>
      <c r="R34" s="75" t="s">
        <v>27</v>
      </c>
      <c r="S34" s="75" t="s">
        <v>27</v>
      </c>
      <c r="T34" s="78" t="s">
        <v>27</v>
      </c>
      <c r="U34" s="87" t="s">
        <v>47</v>
      </c>
      <c r="V34" s="11"/>
    </row>
    <row r="35" spans="1:22" ht="30.75" customHeight="1" x14ac:dyDescent="0.25">
      <c r="A35" s="63"/>
      <c r="B35" s="63"/>
      <c r="C35" s="63"/>
      <c r="D35" s="24" t="s">
        <v>92</v>
      </c>
      <c r="E35" s="25">
        <f>F35+G35+H35+I35+J35+K35</f>
        <v>9157.5</v>
      </c>
      <c r="F35" s="25">
        <v>0</v>
      </c>
      <c r="G35" s="25">
        <v>0</v>
      </c>
      <c r="H35" s="25">
        <v>0</v>
      </c>
      <c r="I35" s="25">
        <v>9157.5</v>
      </c>
      <c r="J35" s="25">
        <v>0</v>
      </c>
      <c r="K35" s="26">
        <v>0</v>
      </c>
      <c r="L35" s="26">
        <v>0</v>
      </c>
      <c r="M35" s="74"/>
      <c r="N35" s="75"/>
      <c r="O35" s="75"/>
      <c r="P35" s="75"/>
      <c r="Q35" s="75"/>
      <c r="R35" s="75"/>
      <c r="S35" s="75"/>
      <c r="T35" s="79"/>
      <c r="U35" s="88"/>
      <c r="V35" s="11"/>
    </row>
    <row r="36" spans="1:22" x14ac:dyDescent="0.25">
      <c r="A36" s="65"/>
      <c r="B36" s="45" t="s">
        <v>54</v>
      </c>
      <c r="C36" s="48"/>
      <c r="D36" s="7" t="s">
        <v>95</v>
      </c>
      <c r="E36" s="27">
        <f>F36+G36+H36+I36+J36+K36+L36</f>
        <v>43246.47</v>
      </c>
      <c r="F36" s="27">
        <f>F38+F39</f>
        <v>5613.3899999999994</v>
      </c>
      <c r="G36" s="27">
        <f t="shared" ref="G36:H36" si="8">G38+G39</f>
        <v>6007.91</v>
      </c>
      <c r="H36" s="27">
        <f t="shared" si="8"/>
        <v>4591.0599999999995</v>
      </c>
      <c r="I36" s="27">
        <f>I38+I39</f>
        <v>23298.1</v>
      </c>
      <c r="J36" s="27">
        <f>J38+J39</f>
        <v>3736.0099999999998</v>
      </c>
      <c r="K36" s="28">
        <f t="shared" ref="K36" si="9">K38+K39</f>
        <v>0</v>
      </c>
      <c r="L36" s="29">
        <v>0</v>
      </c>
      <c r="M36" s="50"/>
      <c r="N36" s="43"/>
      <c r="O36" s="43"/>
      <c r="P36" s="51"/>
      <c r="Q36" s="43"/>
      <c r="R36" s="43"/>
      <c r="S36" s="43"/>
      <c r="T36" s="30"/>
      <c r="U36" s="57"/>
      <c r="V36" s="11"/>
    </row>
    <row r="37" spans="1:22" x14ac:dyDescent="0.25">
      <c r="A37" s="66"/>
      <c r="B37" s="46"/>
      <c r="C37" s="48"/>
      <c r="D37" s="31" t="s">
        <v>13</v>
      </c>
      <c r="E37" s="27"/>
      <c r="F37" s="27"/>
      <c r="G37" s="27"/>
      <c r="H37" s="27"/>
      <c r="I37" s="27"/>
      <c r="J37" s="27"/>
      <c r="K37" s="28"/>
      <c r="L37" s="29"/>
      <c r="M37" s="50"/>
      <c r="N37" s="44"/>
      <c r="O37" s="44"/>
      <c r="P37" s="52"/>
      <c r="Q37" s="44"/>
      <c r="R37" s="44"/>
      <c r="S37" s="44"/>
      <c r="T37" s="30"/>
      <c r="U37" s="57"/>
      <c r="V37" s="11"/>
    </row>
    <row r="38" spans="1:22" x14ac:dyDescent="0.25">
      <c r="A38" s="66"/>
      <c r="B38" s="46"/>
      <c r="C38" s="48"/>
      <c r="D38" s="31" t="s">
        <v>14</v>
      </c>
      <c r="E38" s="27">
        <f>F38+G38+H38+I38+J38+K38+L38</f>
        <v>34088.97</v>
      </c>
      <c r="F38" s="27">
        <f>F19</f>
        <v>5613.3899999999994</v>
      </c>
      <c r="G38" s="27">
        <f t="shared" ref="G38:K38" si="10">G19</f>
        <v>6007.91</v>
      </c>
      <c r="H38" s="27">
        <f t="shared" si="10"/>
        <v>4591.0599999999995</v>
      </c>
      <c r="I38" s="27">
        <f>I34+I19+I17+I32</f>
        <v>14140.6</v>
      </c>
      <c r="J38" s="27">
        <f>J19</f>
        <v>3736.0099999999998</v>
      </c>
      <c r="K38" s="32">
        <f t="shared" si="10"/>
        <v>0</v>
      </c>
      <c r="L38" s="27">
        <v>0</v>
      </c>
      <c r="M38" s="50"/>
      <c r="N38" s="44"/>
      <c r="O38" s="44"/>
      <c r="P38" s="52"/>
      <c r="Q38" s="44"/>
      <c r="R38" s="44"/>
      <c r="S38" s="44"/>
      <c r="T38" s="30"/>
      <c r="U38" s="57"/>
      <c r="V38" s="11"/>
    </row>
    <row r="39" spans="1:22" x14ac:dyDescent="0.25">
      <c r="A39" s="67"/>
      <c r="B39" s="47"/>
      <c r="C39" s="49"/>
      <c r="D39" s="31" t="s">
        <v>92</v>
      </c>
      <c r="E39" s="27">
        <f>F39+G39+H39+I39+J39+K39+L39</f>
        <v>9157.5</v>
      </c>
      <c r="F39" s="27">
        <v>0</v>
      </c>
      <c r="G39" s="27">
        <v>0</v>
      </c>
      <c r="H39" s="27">
        <v>0</v>
      </c>
      <c r="I39" s="27">
        <f>I35</f>
        <v>9157.5</v>
      </c>
      <c r="J39" s="27">
        <v>0</v>
      </c>
      <c r="K39" s="28">
        <v>0</v>
      </c>
      <c r="L39" s="29">
        <v>0</v>
      </c>
      <c r="M39" s="50"/>
      <c r="N39" s="44"/>
      <c r="O39" s="44"/>
      <c r="P39" s="52"/>
      <c r="Q39" s="44"/>
      <c r="R39" s="44"/>
      <c r="S39" s="44"/>
      <c r="T39" s="30"/>
      <c r="U39" s="57"/>
      <c r="V39" s="11"/>
    </row>
    <row r="42" spans="1:22" x14ac:dyDescent="0.25">
      <c r="D42" s="6"/>
    </row>
  </sheetData>
  <mergeCells count="64">
    <mergeCell ref="U18:U21"/>
    <mergeCell ref="M18:M19"/>
    <mergeCell ref="N18:N19"/>
    <mergeCell ref="U34:U35"/>
    <mergeCell ref="C34:C35"/>
    <mergeCell ref="P34:P35"/>
    <mergeCell ref="Q34:Q35"/>
    <mergeCell ref="R34:R35"/>
    <mergeCell ref="S34:S35"/>
    <mergeCell ref="B34:B35"/>
    <mergeCell ref="M34:M35"/>
    <mergeCell ref="N34:N35"/>
    <mergeCell ref="O34:O35"/>
    <mergeCell ref="M8:T8"/>
    <mergeCell ref="T18:T19"/>
    <mergeCell ref="T34:T35"/>
    <mergeCell ref="P18:P19"/>
    <mergeCell ref="Q18:Q19"/>
    <mergeCell ref="R18:R19"/>
    <mergeCell ref="S18:S19"/>
    <mergeCell ref="O18:O19"/>
    <mergeCell ref="E8:L8"/>
    <mergeCell ref="Q1:U1"/>
    <mergeCell ref="U12:U15"/>
    <mergeCell ref="U8:U9"/>
    <mergeCell ref="S12:S15"/>
    <mergeCell ref="M2:U2"/>
    <mergeCell ref="N12:N15"/>
    <mergeCell ref="O12:O15"/>
    <mergeCell ref="K4:U4"/>
    <mergeCell ref="U16:U17"/>
    <mergeCell ref="R12:R15"/>
    <mergeCell ref="M3:U3"/>
    <mergeCell ref="U36:U39"/>
    <mergeCell ref="B10:U10"/>
    <mergeCell ref="B11:U11"/>
    <mergeCell ref="P12:P15"/>
    <mergeCell ref="Q12:Q15"/>
    <mergeCell ref="A5:U5"/>
    <mergeCell ref="A6:U6"/>
    <mergeCell ref="A8:A9"/>
    <mergeCell ref="B8:B9"/>
    <mergeCell ref="C8:C9"/>
    <mergeCell ref="M12:M15"/>
    <mergeCell ref="A34:A35"/>
    <mergeCell ref="A36:A39"/>
    <mergeCell ref="R36:R39"/>
    <mergeCell ref="S36:S39"/>
    <mergeCell ref="Q36:Q39"/>
    <mergeCell ref="B36:B39"/>
    <mergeCell ref="C36:C39"/>
    <mergeCell ref="M36:M39"/>
    <mergeCell ref="N36:N39"/>
    <mergeCell ref="O36:O39"/>
    <mergeCell ref="P36:P39"/>
    <mergeCell ref="A18:A19"/>
    <mergeCell ref="B18:B19"/>
    <mergeCell ref="C18:C19"/>
    <mergeCell ref="A12:A15"/>
    <mergeCell ref="C12:C15"/>
    <mergeCell ref="B12:B15"/>
    <mergeCell ref="A16:A17"/>
    <mergeCell ref="B16:B17"/>
    <mergeCell ref="C16:C17"/>
  </mergeCells>
  <pageMargins left="0.39370078740157483" right="0.39370078740157483" top="0.74803149606299213" bottom="0.39370078740157483" header="0.31496062992125984" footer="0.31496062992125984"/>
  <pageSetup paperSize="9" scale="5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Adm#Econom#7</cp:lastModifiedBy>
  <cp:lastPrinted>2024-03-12T11:50:41Z</cp:lastPrinted>
  <dcterms:created xsi:type="dcterms:W3CDTF">2016-08-19T05:57:27Z</dcterms:created>
  <dcterms:modified xsi:type="dcterms:W3CDTF">2024-03-12T11:50:43Z</dcterms:modified>
</cp:coreProperties>
</file>