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езерв\Desktop\документы в работе\Документы в работе\МУНИЦИПАЛЬНЫЕ ПРОГРАММЫ\Обеспечение комфортной среды\00 от 00.04.2020\"/>
    </mc:Choice>
  </mc:AlternateContent>
  <bookViews>
    <workbookView xWindow="0" yWindow="0" windowWidth="14370" windowHeight="7515" tabRatio="514"/>
  </bookViews>
  <sheets>
    <sheet name="Лист1" sheetId="1" r:id="rId1"/>
    <sheet name="меропр 2" sheetId="3" r:id="rId2"/>
    <sheet name="Лист2" sheetId="2" r:id="rId3"/>
  </sheets>
  <definedNames>
    <definedName name="_xlnm.Print_Titles" localSheetId="0">Лист1!$8:$9</definedName>
    <definedName name="_xlnm.Print_Titles" localSheetId="1">'меропр 2'!$8:$9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I20" i="1"/>
  <c r="J20" i="1"/>
  <c r="K11" i="3"/>
  <c r="J11" i="3"/>
  <c r="I11" i="3"/>
  <c r="H11" i="3"/>
  <c r="G11" i="3"/>
  <c r="F11" i="3"/>
  <c r="K13" i="3"/>
  <c r="J13" i="3"/>
  <c r="I13" i="3"/>
  <c r="F10" i="3"/>
  <c r="G10" i="3"/>
  <c r="H10" i="3"/>
  <c r="I10" i="3"/>
  <c r="J10" i="3"/>
  <c r="K10" i="3"/>
  <c r="E12" i="3"/>
  <c r="E13" i="3"/>
  <c r="E20" i="1"/>
  <c r="E19" i="1"/>
  <c r="E11" i="3" l="1"/>
  <c r="E10" i="3"/>
  <c r="G35" i="1"/>
  <c r="H35" i="1"/>
  <c r="I35" i="1"/>
  <c r="J35" i="1"/>
  <c r="K35" i="1"/>
  <c r="F35" i="1"/>
  <c r="E30" i="1" l="1"/>
  <c r="E29" i="1"/>
  <c r="E28" i="1"/>
  <c r="E27" i="1"/>
  <c r="E26" i="1"/>
  <c r="E24" i="1"/>
  <c r="E15" i="1"/>
  <c r="E32" i="1"/>
  <c r="E31" i="1"/>
  <c r="E25" i="1"/>
  <c r="E23" i="1"/>
  <c r="E22" i="1"/>
  <c r="E21" i="1"/>
  <c r="E18" i="1"/>
  <c r="E16" i="1"/>
  <c r="J17" i="1"/>
  <c r="E35" i="1"/>
  <c r="E13" i="1" s="1"/>
  <c r="F33" i="1" l="1"/>
  <c r="G14" i="1"/>
  <c r="H14" i="1"/>
  <c r="F14" i="1"/>
  <c r="I17" i="1"/>
  <c r="H17" i="1"/>
  <c r="G17" i="1"/>
  <c r="F17" i="1"/>
  <c r="E36" i="1" l="1"/>
  <c r="E14" i="1" s="1"/>
  <c r="E12" i="1" s="1"/>
  <c r="H13" i="1"/>
  <c r="G33" i="1"/>
  <c r="G13" i="1"/>
  <c r="G12" i="1" s="1"/>
  <c r="K17" i="1"/>
  <c r="E17" i="1" s="1"/>
  <c r="F13" i="1" l="1"/>
  <c r="F12" i="1" s="1"/>
  <c r="H33" i="1"/>
  <c r="H12" i="1"/>
  <c r="F33" i="2"/>
  <c r="F34" i="2"/>
  <c r="F35" i="2"/>
  <c r="F36" i="2"/>
  <c r="F37" i="2"/>
  <c r="F32" i="2"/>
  <c r="H22" i="2"/>
  <c r="K21" i="2"/>
  <c r="K20" i="2"/>
  <c r="E33" i="2"/>
  <c r="E34" i="2"/>
  <c r="E35" i="2"/>
  <c r="E36" i="2"/>
  <c r="E37" i="2"/>
  <c r="E32" i="2"/>
  <c r="K22" i="2" l="1"/>
  <c r="D12" i="2"/>
  <c r="B10" i="2" l="1"/>
  <c r="I13" i="2"/>
  <c r="K13" i="2" l="1"/>
  <c r="B9" i="2" l="1"/>
  <c r="B12" i="2" l="1"/>
  <c r="C25" i="2" s="1"/>
  <c r="D7" i="2"/>
  <c r="C7" i="2"/>
  <c r="B8" i="2" l="1"/>
  <c r="D8" i="2" l="1"/>
  <c r="B16" i="2" s="1"/>
  <c r="E13" i="2"/>
  <c r="F13" i="2" l="1"/>
  <c r="E14" i="2" s="1"/>
  <c r="E20" i="2" l="1"/>
  <c r="B22" i="2" l="1"/>
  <c r="E21" i="2"/>
  <c r="E22" i="2" s="1"/>
  <c r="D9" i="2" l="1"/>
  <c r="D10" i="2"/>
  <c r="D11" i="2"/>
  <c r="C8" i="2"/>
  <c r="C9" i="2"/>
  <c r="C10" i="2"/>
  <c r="C11" i="2"/>
  <c r="C12" i="2"/>
  <c r="B11" i="2"/>
  <c r="K14" i="2"/>
  <c r="J13" i="2"/>
  <c r="I14" i="2" s="1"/>
  <c r="G13" i="2"/>
  <c r="E38" i="2" s="1"/>
  <c r="H13" i="2"/>
  <c r="F38" i="2" l="1"/>
  <c r="D13" i="2"/>
  <c r="G14" i="2"/>
  <c r="E39" i="2" s="1"/>
  <c r="B13" i="2"/>
  <c r="C13" i="2"/>
  <c r="B14" i="2" l="1"/>
  <c r="I13" i="1"/>
  <c r="J13" i="1" l="1"/>
  <c r="J14" i="1"/>
  <c r="K13" i="1"/>
  <c r="I33" i="1" l="1"/>
  <c r="I14" i="1"/>
  <c r="I12" i="1" s="1"/>
  <c r="J12" i="1"/>
  <c r="K14" i="1"/>
  <c r="K12" i="1" s="1"/>
  <c r="K33" i="1"/>
  <c r="J33" i="1"/>
  <c r="E33" i="1" l="1"/>
</calcChain>
</file>

<file path=xl/sharedStrings.xml><?xml version="1.0" encoding="utf-8"?>
<sst xmlns="http://schemas.openxmlformats.org/spreadsheetml/2006/main" count="287" uniqueCount="113">
  <si>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</si>
  <si>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</si>
  <si>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</si>
  <si>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</si>
  <si>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</si>
  <si>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</si>
  <si>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</si>
  <si>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</si>
  <si>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</si>
  <si>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</si>
  <si>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</si>
  <si>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</si>
  <si>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</si>
  <si>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</si>
  <si>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</si>
  <si>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</si>
  <si>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</si>
  <si>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</si>
  <si>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</si>
  <si>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</si>
  <si>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Годовое количество аварийных ситуаций, ед.</t>
  </si>
  <si>
    <t>1.2.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</si>
  <si>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</si>
  <si>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</si>
  <si>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</si>
  <si>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</si>
  <si>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</si>
  <si>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</si>
  <si>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>-</t>
  </si>
  <si>
    <t>Доля замененных коммунальных сетей от общего количества изношенных, %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</si>
  <si>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</si>
  <si>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</si>
  <si>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</si>
  <si>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</si>
  <si>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1.6.</t>
  </si>
  <si>
    <t>1.7.</t>
  </si>
  <si>
    <t>Ежегодная актуализация схем ресурсоснабжения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</si>
  <si>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</si>
  <si>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</si>
  <si>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</si>
  <si>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</si>
  <si>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</si>
  <si>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</si>
  <si>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</si>
  <si>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</si>
  <si>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</si>
  <si>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</si>
  <si>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</si>
  <si>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</si>
  <si>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</si>
  <si>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</si>
  <si>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</si>
  <si>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</si>
  <si>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</si>
  <si>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</si>
  <si>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</si>
  <si>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</si>
  <si>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</si>
  <si>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</si>
  <si>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>2019 год</t>
  </si>
  <si>
    <t>2020 год</t>
  </si>
  <si>
    <t>1.13.</t>
  </si>
  <si>
    <t>1.14.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</si>
  <si>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</si>
  <si>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</si>
  <si>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</si>
  <si>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</si>
  <si>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ПЕРЕЧЕНЬ ОСНОВНЫХ МЕРОПРИЯТИЙ ПОДПРОГРАММЫ</t>
  </si>
  <si>
    <t>«Развитие жилищно-коммунального комплекса ЗАТО Видяево»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</si>
  <si>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</si>
  <si>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</si>
  <si>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</si>
  <si>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</si>
  <si>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</si>
  <si>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</si>
  <si>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</si>
  <si>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</si>
  <si>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</si>
  <si>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</si>
  <si>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</si>
  <si>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</si>
  <si>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</si>
  <si>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</si>
  <si>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</si>
  <si>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</si>
  <si>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</si>
  <si>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ОЭР и МИ</t>
  </si>
  <si>
    <t>2021 год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</si>
  <si>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ГРУ,  техническая диагностика подземных, внутридомовых и внутриквартирных газопроводов</t>
  </si>
  <si>
    <t>2022 год</t>
  </si>
  <si>
    <t>2023 год</t>
  </si>
  <si>
    <t xml:space="preserve">Проведение своевременного пересмотра и утверждения экономически обоснованной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</si>
  <si>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2024 год</t>
  </si>
  <si>
    <t>2019-2024</t>
  </si>
  <si>
    <t>МБУ УМС СЗ ЗАТО Видяево,                    МУПП ЖКХ ЗАТО Видяево,                ТП «Водоканал» АО «ГУ ЖКХ» ЭУ №3,          ПАО «Оборонэнерго» ООО «Севгаз»,  АО "МЭС"</t>
  </si>
  <si>
    <t>Наличие актуальных схем ресурсоснабжения, да-1/нет-0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</si>
  <si>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области, да-1/нет-0</t>
  </si>
  <si>
    <t>Наличие актуальной информации на официальном сайте   ЗАТО Видяево, да-1/нет-0</t>
  </si>
  <si>
    <t>Обеспечение 95% собираемости платежей с населения за потребленные жилищно-коммунальные услуги, да-1/нет-0</t>
  </si>
  <si>
    <t>Наличие согласованных планов финансово-хозяйственной деятельности муниципальных унитарных предприятий коммунальной сферы, да-1/нет-0</t>
  </si>
  <si>
    <t>Доля  просроченной задолженности потребителей услуг возращенной с помощью претензионно-исковой работы к общей сумме задолженности, %</t>
  </si>
  <si>
    <t xml:space="preserve">Количество выступлений в средствах массовой информации, на официальном сайте ЗАТО Видяево, раз в год 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</si>
  <si>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</si>
  <si>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>Приложение № 1</t>
  </si>
  <si>
    <t>1.2.1.</t>
  </si>
  <si>
    <t>1.2.2.</t>
  </si>
  <si>
    <r>
      <t xml:space="preserve">Объемы финансирования, </t>
    </r>
    <r>
      <rPr>
        <b/>
        <sz val="10"/>
        <color theme="1"/>
        <rFont val="Times New Roman"/>
        <family val="1"/>
        <charset val="204"/>
      </rPr>
      <t>(руб.)</t>
    </r>
  </si>
  <si>
    <t>Обслуживание внутридомового газового оборудования, страхование особо опасных объектов, экспертиза промышленной безопасности ГРУ</t>
  </si>
  <si>
    <t xml:space="preserve"> Техническая диагностика подземных, внутридомовых и внутриквартирных газопроводов,  замена изношенных газовых сетей</t>
  </si>
  <si>
    <r>
      <rPr>
        <sz val="10"/>
        <rFont val="Times New Roman"/>
        <family val="1"/>
        <charset val="204"/>
      </rPr>
      <t xml:space="preserve">МБУ УМС СЗ ЗАТО Видяево,  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ТП «Водоканал» АО «ГУ ЖКХ» ЭУ № 3, ПАО «Оборонэнерго», ООО «Севгаз»,  АО "МЭС"</t>
    </r>
  </si>
  <si>
    <t>МБУ УМС СЗ ЗАТО Видяево,             ТП «Водоканал» АО «ГУ ЖКХ» ЭУ № 3, ПАО «Оборонэнерго», ООО «Севгаз», АО "МЭС"</t>
  </si>
  <si>
    <t xml:space="preserve">МБУ УМС СЗ ЗАТО Видяево   </t>
  </si>
  <si>
    <t xml:space="preserve">ОЭР и МИ,                 МБУ УМС СЗ ЗАТО Видяево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</si>
</sst>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4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7" fillId="0" borderId="1" xfId="0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4" fontId="0" fillId="0" borderId="0" xfId="0" applyNumberFormat="1" applyFill="1"/>
    <xf numFmtId="2" fontId="2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0" fillId="0" borderId="0" xfId="0" applyNumberFormat="1" applyFont="1" applyFill="1"/>
    <xf numFmtId="0" fontId="11" fillId="0" borderId="0" xfId="0" applyFont="1" applyFill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2" zoomScale="90" zoomScaleNormal="90" workbookViewId="0">
      <pane ySplit="3240" topLeftCell="A11" activePane="bottomLeft"/>
      <selection activeCell="N23" sqref="N23"/>
      <selection pane="bottomLeft" activeCell="P19" sqref="P19"/>
    </sheetView>
  </sheetViews>
  <sheetFormatPr defaultColWidth="9.140625" defaultRowHeight="15" x14ac:dyDescent="0.25"/>
  <cols>
    <col min="1" max="1" width="6" style="2" customWidth="1"/>
    <col min="2" max="2" width="28" style="3" customWidth="1"/>
    <col min="3" max="3" width="10.85546875" style="2" customWidth="1"/>
    <col min="4" max="4" width="12.140625" style="2" customWidth="1"/>
    <col min="5" max="5" width="10.5703125" style="4" customWidth="1"/>
    <col min="6" max="10" width="9.140625" style="4"/>
    <col min="11" max="11" width="9.140625" style="24" customWidth="1"/>
    <col min="12" max="12" width="21.7109375" style="31" customWidth="1"/>
    <col min="13" max="18" width="9.140625" style="31"/>
    <col min="19" max="19" width="16.5703125" style="2" customWidth="1"/>
    <col min="20" max="16384" width="9.140625" style="2"/>
  </cols>
  <sheetData>
    <row r="1" spans="1:19" ht="15.75" x14ac:dyDescent="0.25">
      <c r="L1" s="34"/>
      <c r="M1" s="34"/>
      <c r="N1" s="34"/>
      <c r="O1" s="34"/>
      <c r="P1" s="69" t="s">
        <v>103</v>
      </c>
      <c r="Q1" s="69"/>
      <c r="R1" s="69"/>
      <c r="S1" s="69"/>
    </row>
    <row r="2" spans="1:19" ht="38.25" customHeight="1" x14ac:dyDescent="0.25">
      <c r="L2" s="70" t="s">
        <v>102</v>
      </c>
      <c r="M2" s="70"/>
      <c r="N2" s="70"/>
      <c r="O2" s="70"/>
      <c r="P2" s="70"/>
      <c r="Q2" s="70"/>
      <c r="R2" s="70"/>
      <c r="S2" s="70"/>
    </row>
    <row r="3" spans="1:19" ht="18.75" hidden="1" customHeight="1" x14ac:dyDescent="0.3">
      <c r="L3" s="49"/>
      <c r="M3" s="49"/>
      <c r="N3" s="49"/>
      <c r="O3" s="49"/>
      <c r="P3" s="49"/>
      <c r="Q3" s="49"/>
      <c r="R3" s="49"/>
      <c r="S3" s="49"/>
    </row>
    <row r="4" spans="1:19" ht="10.5" hidden="1" customHeight="1" x14ac:dyDescent="0.3">
      <c r="L4" s="25"/>
      <c r="M4" s="25"/>
      <c r="N4" s="25"/>
      <c r="O4" s="25"/>
      <c r="P4" s="25"/>
      <c r="Q4" s="25"/>
      <c r="R4" s="25"/>
      <c r="S4" s="20"/>
    </row>
    <row r="5" spans="1:19" ht="18.75" x14ac:dyDescent="0.3">
      <c r="A5" s="52" t="s">
        <v>67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8.75" x14ac:dyDescent="0.3">
      <c r="A6" s="52" t="s">
        <v>68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19" ht="37.5" customHeight="1" x14ac:dyDescent="0.25">
      <c r="A8" s="44" t="s">
        <v>0</v>
      </c>
      <c r="B8" s="53" t="s">
        <v>1</v>
      </c>
      <c r="C8" s="53" t="s">
        <v>2</v>
      </c>
      <c r="D8" s="16" t="s">
        <v>3</v>
      </c>
      <c r="E8" s="54" t="s">
        <v>5</v>
      </c>
      <c r="F8" s="55"/>
      <c r="G8" s="55"/>
      <c r="H8" s="55"/>
      <c r="I8" s="55"/>
      <c r="J8" s="55"/>
      <c r="K8" s="55"/>
      <c r="L8" s="56" t="s">
        <v>6</v>
      </c>
      <c r="M8" s="57"/>
      <c r="N8" s="57"/>
      <c r="O8" s="57"/>
      <c r="P8" s="57"/>
      <c r="Q8" s="57"/>
      <c r="R8" s="57"/>
      <c r="S8" s="53" t="s">
        <v>7</v>
      </c>
    </row>
    <row r="9" spans="1:19" ht="38.25" x14ac:dyDescent="0.25">
      <c r="A9" s="44"/>
      <c r="B9" s="53"/>
      <c r="C9" s="53"/>
      <c r="D9" s="16" t="s">
        <v>4</v>
      </c>
      <c r="E9" s="11" t="s">
        <v>8</v>
      </c>
      <c r="F9" s="11" t="s">
        <v>59</v>
      </c>
      <c r="G9" s="11" t="s">
        <v>60</v>
      </c>
      <c r="H9" s="11" t="s">
        <v>87</v>
      </c>
      <c r="I9" s="11" t="s">
        <v>89</v>
      </c>
      <c r="J9" s="11" t="s">
        <v>90</v>
      </c>
      <c r="K9" s="26" t="s">
        <v>92</v>
      </c>
      <c r="L9" s="27" t="s">
        <v>9</v>
      </c>
      <c r="M9" s="27" t="s">
        <v>59</v>
      </c>
      <c r="N9" s="27" t="s">
        <v>60</v>
      </c>
      <c r="O9" s="27" t="s">
        <v>87</v>
      </c>
      <c r="P9" s="27" t="s">
        <v>89</v>
      </c>
      <c r="Q9" s="27" t="s">
        <v>90</v>
      </c>
      <c r="R9" s="27" t="s">
        <v>92</v>
      </c>
      <c r="S9" s="53"/>
    </row>
    <row r="10" spans="1:19" x14ac:dyDescent="0.25">
      <c r="A10" s="15"/>
      <c r="B10" s="50" t="s">
        <v>10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x14ac:dyDescent="0.25">
      <c r="A11" s="15"/>
      <c r="B11" s="50" t="s">
        <v>11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49.5" customHeight="1" x14ac:dyDescent="0.25">
      <c r="A12" s="44" t="s">
        <v>12</v>
      </c>
      <c r="B12" s="42" t="s">
        <v>56</v>
      </c>
      <c r="C12" s="58" t="s">
        <v>93</v>
      </c>
      <c r="D12" s="15" t="s">
        <v>57</v>
      </c>
      <c r="E12" s="1">
        <f>E13+E14</f>
        <v>37943.39</v>
      </c>
      <c r="F12" s="1">
        <f t="shared" ref="F12:G12" si="0">F13+F14</f>
        <v>5613.39</v>
      </c>
      <c r="G12" s="1">
        <f t="shared" si="0"/>
        <v>6117</v>
      </c>
      <c r="H12" s="1">
        <f t="shared" ref="H12:J12" si="1">H13+H14</f>
        <v>6362</v>
      </c>
      <c r="I12" s="1">
        <f t="shared" si="1"/>
        <v>6617</v>
      </c>
      <c r="J12" s="1">
        <f t="shared" si="1"/>
        <v>6617</v>
      </c>
      <c r="K12" s="28">
        <f t="shared" ref="K12" si="2">K13+K14</f>
        <v>6617</v>
      </c>
      <c r="L12" s="51"/>
      <c r="M12" s="46"/>
      <c r="N12" s="46"/>
      <c r="O12" s="46"/>
      <c r="P12" s="51"/>
      <c r="Q12" s="46"/>
      <c r="R12" s="46"/>
      <c r="S12" s="59"/>
    </row>
    <row r="13" spans="1:19" ht="20.25" customHeight="1" x14ac:dyDescent="0.25">
      <c r="A13" s="44"/>
      <c r="B13" s="45"/>
      <c r="C13" s="58"/>
      <c r="D13" s="15" t="s">
        <v>15</v>
      </c>
      <c r="E13" s="1">
        <f>E35</f>
        <v>37943.39</v>
      </c>
      <c r="F13" s="1">
        <f>F35</f>
        <v>5613.39</v>
      </c>
      <c r="G13" s="1">
        <f>G35</f>
        <v>6117</v>
      </c>
      <c r="H13" s="1">
        <f>H35</f>
        <v>6362</v>
      </c>
      <c r="I13" s="1">
        <f t="shared" ref="I13:J13" si="3">I35</f>
        <v>6617</v>
      </c>
      <c r="J13" s="1">
        <f t="shared" si="3"/>
        <v>6617</v>
      </c>
      <c r="K13" s="28">
        <f>K35</f>
        <v>6617</v>
      </c>
      <c r="L13" s="51"/>
      <c r="M13" s="47"/>
      <c r="N13" s="47"/>
      <c r="O13" s="47"/>
      <c r="P13" s="51"/>
      <c r="Q13" s="47"/>
      <c r="R13" s="47"/>
      <c r="S13" s="59"/>
    </row>
    <row r="14" spans="1:19" ht="20.25" customHeight="1" x14ac:dyDescent="0.25">
      <c r="A14" s="44"/>
      <c r="B14" s="43"/>
      <c r="C14" s="58"/>
      <c r="D14" s="15" t="s">
        <v>16</v>
      </c>
      <c r="E14" s="1">
        <f>E36</f>
        <v>0</v>
      </c>
      <c r="F14" s="1">
        <f t="shared" ref="F14:G14" si="4">F36</f>
        <v>0</v>
      </c>
      <c r="G14" s="1">
        <f t="shared" si="4"/>
        <v>0</v>
      </c>
      <c r="H14" s="1">
        <f t="shared" ref="H14:J14" si="5">H36</f>
        <v>0</v>
      </c>
      <c r="I14" s="1">
        <f t="shared" si="5"/>
        <v>0</v>
      </c>
      <c r="J14" s="1">
        <f t="shared" si="5"/>
        <v>0</v>
      </c>
      <c r="K14" s="28">
        <f>K36</f>
        <v>0</v>
      </c>
      <c r="L14" s="51"/>
      <c r="M14" s="48"/>
      <c r="N14" s="48"/>
      <c r="O14" s="48"/>
      <c r="P14" s="51"/>
      <c r="Q14" s="48"/>
      <c r="R14" s="48"/>
      <c r="S14" s="59"/>
    </row>
    <row r="15" spans="1:19" ht="91.9" customHeight="1" x14ac:dyDescent="0.25">
      <c r="A15" s="44" t="s">
        <v>17</v>
      </c>
      <c r="B15" s="58" t="s">
        <v>18</v>
      </c>
      <c r="C15" s="44" t="s">
        <v>93</v>
      </c>
      <c r="D15" s="42" t="s">
        <v>27</v>
      </c>
      <c r="E15" s="1">
        <f t="shared" ref="E15:E33" si="6">SUM(F15:K15)</f>
        <v>0</v>
      </c>
      <c r="F15" s="1" t="s">
        <v>28</v>
      </c>
      <c r="G15" s="1" t="s">
        <v>28</v>
      </c>
      <c r="H15" s="1" t="s">
        <v>28</v>
      </c>
      <c r="I15" s="1" t="s">
        <v>28</v>
      </c>
      <c r="J15" s="1" t="s">
        <v>28</v>
      </c>
      <c r="K15" s="28" t="s">
        <v>28</v>
      </c>
      <c r="L15" s="21" t="s">
        <v>19</v>
      </c>
      <c r="M15" s="29">
        <v>365</v>
      </c>
      <c r="N15" s="29">
        <v>366</v>
      </c>
      <c r="O15" s="29">
        <v>365</v>
      </c>
      <c r="P15" s="29">
        <v>365</v>
      </c>
      <c r="Q15" s="29">
        <v>365</v>
      </c>
      <c r="R15" s="29">
        <v>365</v>
      </c>
      <c r="S15" s="44" t="s">
        <v>109</v>
      </c>
    </row>
    <row r="16" spans="1:19" ht="37.15" customHeight="1" x14ac:dyDescent="0.25">
      <c r="A16" s="44"/>
      <c r="B16" s="58"/>
      <c r="C16" s="44"/>
      <c r="D16" s="43"/>
      <c r="E16" s="1">
        <f t="shared" si="6"/>
        <v>0</v>
      </c>
      <c r="F16" s="1" t="s">
        <v>28</v>
      </c>
      <c r="G16" s="1" t="s">
        <v>28</v>
      </c>
      <c r="H16" s="1" t="s">
        <v>28</v>
      </c>
      <c r="I16" s="1" t="s">
        <v>28</v>
      </c>
      <c r="J16" s="1" t="s">
        <v>28</v>
      </c>
      <c r="K16" s="28" t="s">
        <v>28</v>
      </c>
      <c r="L16" s="21" t="s">
        <v>20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44"/>
    </row>
    <row r="17" spans="1:19" ht="53.25" customHeight="1" x14ac:dyDescent="0.25">
      <c r="A17" s="44" t="s">
        <v>21</v>
      </c>
      <c r="B17" s="58" t="s">
        <v>88</v>
      </c>
      <c r="C17" s="44" t="s">
        <v>93</v>
      </c>
      <c r="D17" s="15" t="s">
        <v>63</v>
      </c>
      <c r="E17" s="1">
        <f t="shared" si="6"/>
        <v>37943.39</v>
      </c>
      <c r="F17" s="1">
        <f t="shared" ref="F17:K17" si="7">SUM(F18)</f>
        <v>5613.39</v>
      </c>
      <c r="G17" s="1">
        <f t="shared" si="7"/>
        <v>6117</v>
      </c>
      <c r="H17" s="1">
        <f>SUM(H18)</f>
        <v>6362</v>
      </c>
      <c r="I17" s="1">
        <f t="shared" ref="I17" si="8">SUM(I18)</f>
        <v>6617</v>
      </c>
      <c r="J17" s="1">
        <f>SUM(J18)</f>
        <v>6617</v>
      </c>
      <c r="K17" s="28">
        <f t="shared" si="7"/>
        <v>6617</v>
      </c>
      <c r="L17" s="67"/>
      <c r="M17" s="67"/>
      <c r="N17" s="67"/>
      <c r="O17" s="67"/>
      <c r="P17" s="67"/>
      <c r="Q17" s="67"/>
      <c r="R17" s="67"/>
      <c r="S17" s="71" t="s">
        <v>24</v>
      </c>
    </row>
    <row r="18" spans="1:19" ht="79.150000000000006" customHeight="1" x14ac:dyDescent="0.25">
      <c r="A18" s="44"/>
      <c r="B18" s="58"/>
      <c r="C18" s="44"/>
      <c r="D18" s="15" t="s">
        <v>22</v>
      </c>
      <c r="E18" s="1">
        <f t="shared" si="6"/>
        <v>37943.39</v>
      </c>
      <c r="F18" s="1">
        <v>5613.39</v>
      </c>
      <c r="G18" s="1">
        <v>6117</v>
      </c>
      <c r="H18" s="1">
        <v>6362</v>
      </c>
      <c r="I18" s="1">
        <v>6617</v>
      </c>
      <c r="J18" s="1">
        <v>6617</v>
      </c>
      <c r="K18" s="28">
        <v>6617</v>
      </c>
      <c r="L18" s="68"/>
      <c r="M18" s="68"/>
      <c r="N18" s="68"/>
      <c r="O18" s="68"/>
      <c r="P18" s="68"/>
      <c r="Q18" s="68"/>
      <c r="R18" s="68"/>
      <c r="S18" s="72"/>
    </row>
    <row r="19" spans="1:19" ht="95.25" customHeight="1" x14ac:dyDescent="0.25">
      <c r="A19" s="38" t="s">
        <v>104</v>
      </c>
      <c r="B19" s="39" t="s">
        <v>107</v>
      </c>
      <c r="C19" s="38"/>
      <c r="D19" s="38" t="s">
        <v>47</v>
      </c>
      <c r="E19" s="1">
        <f>F19+G19+H19+I19+J19+K19</f>
        <v>21709.62</v>
      </c>
      <c r="F19" s="1">
        <v>3309</v>
      </c>
      <c r="G19" s="1">
        <v>3482.21</v>
      </c>
      <c r="H19" s="1">
        <v>3621.18</v>
      </c>
      <c r="I19" s="1">
        <v>3765.74</v>
      </c>
      <c r="J19" s="1">
        <v>3765.74</v>
      </c>
      <c r="K19" s="1">
        <v>3765.75</v>
      </c>
      <c r="L19" s="21" t="s">
        <v>23</v>
      </c>
      <c r="M19" s="37">
        <v>365</v>
      </c>
      <c r="N19" s="37">
        <v>366</v>
      </c>
      <c r="O19" s="37">
        <v>365</v>
      </c>
      <c r="P19" s="37">
        <v>365</v>
      </c>
      <c r="Q19" s="37">
        <v>365</v>
      </c>
      <c r="R19" s="37">
        <v>365</v>
      </c>
      <c r="S19" s="73"/>
    </row>
    <row r="20" spans="1:19" ht="79.150000000000006" customHeight="1" x14ac:dyDescent="0.25">
      <c r="A20" s="38" t="s">
        <v>105</v>
      </c>
      <c r="B20" s="39" t="s">
        <v>108</v>
      </c>
      <c r="C20" s="38"/>
      <c r="D20" s="38" t="s">
        <v>47</v>
      </c>
      <c r="E20" s="1">
        <f>F20+G20+H20+I20+J20+K20</f>
        <v>16233.77</v>
      </c>
      <c r="F20" s="1">
        <v>2304.39</v>
      </c>
      <c r="G20" s="1">
        <v>2634.79</v>
      </c>
      <c r="H20" s="1">
        <v>2740.82</v>
      </c>
      <c r="I20" s="1">
        <f>2851.26</f>
        <v>2851.26</v>
      </c>
      <c r="J20" s="1">
        <f>2851.26</f>
        <v>2851.26</v>
      </c>
      <c r="K20" s="1">
        <f>2851.25</f>
        <v>2851.25</v>
      </c>
      <c r="L20" s="21" t="s">
        <v>20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74"/>
    </row>
    <row r="21" spans="1:19" ht="102" x14ac:dyDescent="0.25">
      <c r="A21" s="15" t="s">
        <v>25</v>
      </c>
      <c r="B21" s="17" t="s">
        <v>26</v>
      </c>
      <c r="C21" s="15" t="s">
        <v>93</v>
      </c>
      <c r="D21" s="15" t="s">
        <v>27</v>
      </c>
      <c r="E21" s="1">
        <f t="shared" si="6"/>
        <v>0</v>
      </c>
      <c r="F21" s="1" t="s">
        <v>28</v>
      </c>
      <c r="G21" s="1" t="s">
        <v>28</v>
      </c>
      <c r="H21" s="1" t="s">
        <v>28</v>
      </c>
      <c r="I21" s="1" t="s">
        <v>28</v>
      </c>
      <c r="J21" s="1" t="s">
        <v>28</v>
      </c>
      <c r="K21" s="28" t="s">
        <v>28</v>
      </c>
      <c r="L21" s="21" t="s">
        <v>29</v>
      </c>
      <c r="M21" s="29">
        <v>100</v>
      </c>
      <c r="N21" s="29">
        <v>100</v>
      </c>
      <c r="O21" s="29">
        <v>100</v>
      </c>
      <c r="P21" s="29">
        <v>100</v>
      </c>
      <c r="Q21" s="29">
        <v>100</v>
      </c>
      <c r="R21" s="29">
        <v>100</v>
      </c>
      <c r="S21" s="21" t="s">
        <v>110</v>
      </c>
    </row>
    <row r="22" spans="1:19" ht="138" customHeight="1" x14ac:dyDescent="0.25">
      <c r="A22" s="15" t="s">
        <v>30</v>
      </c>
      <c r="B22" s="19" t="s">
        <v>58</v>
      </c>
      <c r="C22" s="22" t="s">
        <v>93</v>
      </c>
      <c r="D22" s="15" t="s">
        <v>27</v>
      </c>
      <c r="E22" s="1">
        <f t="shared" si="6"/>
        <v>0</v>
      </c>
      <c r="F22" s="1" t="s">
        <v>28</v>
      </c>
      <c r="G22" s="1" t="s">
        <v>28</v>
      </c>
      <c r="H22" s="1" t="s">
        <v>28</v>
      </c>
      <c r="I22" s="1" t="s">
        <v>28</v>
      </c>
      <c r="J22" s="1" t="s">
        <v>28</v>
      </c>
      <c r="K22" s="28" t="s">
        <v>28</v>
      </c>
      <c r="L22" s="21" t="s">
        <v>31</v>
      </c>
      <c r="M22" s="29">
        <v>100</v>
      </c>
      <c r="N22" s="29">
        <v>100</v>
      </c>
      <c r="O22" s="32">
        <v>100</v>
      </c>
      <c r="P22" s="29">
        <v>100</v>
      </c>
      <c r="Q22" s="29">
        <v>100</v>
      </c>
      <c r="R22" s="29">
        <v>100</v>
      </c>
      <c r="S22" s="15" t="s">
        <v>48</v>
      </c>
    </row>
    <row r="23" spans="1:19" ht="38.25" x14ac:dyDescent="0.25">
      <c r="A23" s="15" t="s">
        <v>33</v>
      </c>
      <c r="B23" s="17" t="s">
        <v>36</v>
      </c>
      <c r="C23" s="15" t="s">
        <v>93</v>
      </c>
      <c r="D23" s="15" t="s">
        <v>65</v>
      </c>
      <c r="E23" s="1">
        <f t="shared" si="6"/>
        <v>0</v>
      </c>
      <c r="F23" s="1" t="s">
        <v>28</v>
      </c>
      <c r="G23" s="1" t="s">
        <v>28</v>
      </c>
      <c r="H23" s="1" t="s">
        <v>28</v>
      </c>
      <c r="I23" s="1" t="s">
        <v>28</v>
      </c>
      <c r="J23" s="1" t="s">
        <v>28</v>
      </c>
      <c r="K23" s="28" t="s">
        <v>28</v>
      </c>
      <c r="L23" s="21" t="s">
        <v>95</v>
      </c>
      <c r="M23" s="29">
        <v>1</v>
      </c>
      <c r="N23" s="29">
        <v>1</v>
      </c>
      <c r="O23" s="29">
        <v>1</v>
      </c>
      <c r="P23" s="29">
        <v>1</v>
      </c>
      <c r="Q23" s="29">
        <v>1</v>
      </c>
      <c r="R23" s="29">
        <v>1</v>
      </c>
      <c r="S23" s="15" t="s">
        <v>86</v>
      </c>
    </row>
    <row r="24" spans="1:19" ht="114.75" x14ac:dyDescent="0.25">
      <c r="A24" s="15" t="s">
        <v>34</v>
      </c>
      <c r="B24" s="17" t="s">
        <v>38</v>
      </c>
      <c r="C24" s="15" t="s">
        <v>93</v>
      </c>
      <c r="D24" s="15" t="s">
        <v>64</v>
      </c>
      <c r="E24" s="1">
        <f t="shared" si="6"/>
        <v>0</v>
      </c>
      <c r="F24" s="1" t="s">
        <v>28</v>
      </c>
      <c r="G24" s="1" t="s">
        <v>28</v>
      </c>
      <c r="H24" s="1" t="s">
        <v>28</v>
      </c>
      <c r="I24" s="1" t="s">
        <v>28</v>
      </c>
      <c r="J24" s="1" t="s">
        <v>28</v>
      </c>
      <c r="K24" s="28" t="s">
        <v>28</v>
      </c>
      <c r="L24" s="21" t="s">
        <v>96</v>
      </c>
      <c r="M24" s="29">
        <v>1</v>
      </c>
      <c r="N24" s="29">
        <v>1</v>
      </c>
      <c r="O24" s="29">
        <v>1</v>
      </c>
      <c r="P24" s="29">
        <v>1</v>
      </c>
      <c r="Q24" s="29">
        <v>1</v>
      </c>
      <c r="R24" s="29">
        <v>1</v>
      </c>
      <c r="S24" s="15" t="s">
        <v>32</v>
      </c>
    </row>
    <row r="25" spans="1:19" ht="110.45" customHeight="1" x14ac:dyDescent="0.25">
      <c r="A25" s="15" t="s">
        <v>35</v>
      </c>
      <c r="B25" s="17" t="s">
        <v>40</v>
      </c>
      <c r="C25" s="15" t="s">
        <v>93</v>
      </c>
      <c r="D25" s="15" t="s">
        <v>64</v>
      </c>
      <c r="E25" s="1">
        <f t="shared" si="6"/>
        <v>0</v>
      </c>
      <c r="F25" s="1" t="s">
        <v>28</v>
      </c>
      <c r="G25" s="1" t="s">
        <v>28</v>
      </c>
      <c r="H25" s="1" t="s">
        <v>28</v>
      </c>
      <c r="I25" s="1" t="s">
        <v>28</v>
      </c>
      <c r="J25" s="1" t="s">
        <v>28</v>
      </c>
      <c r="K25" s="28" t="s">
        <v>28</v>
      </c>
      <c r="L25" s="21" t="s">
        <v>101</v>
      </c>
      <c r="M25" s="29">
        <v>6</v>
      </c>
      <c r="N25" s="29">
        <v>6</v>
      </c>
      <c r="O25" s="29">
        <v>6</v>
      </c>
      <c r="P25" s="29">
        <v>6</v>
      </c>
      <c r="Q25" s="29">
        <v>6</v>
      </c>
      <c r="R25" s="29">
        <v>6</v>
      </c>
      <c r="S25" s="15" t="s">
        <v>32</v>
      </c>
    </row>
    <row r="26" spans="1:19" ht="89.25" x14ac:dyDescent="0.25">
      <c r="A26" s="15" t="s">
        <v>37</v>
      </c>
      <c r="B26" s="17" t="s">
        <v>42</v>
      </c>
      <c r="C26" s="15" t="s">
        <v>93</v>
      </c>
      <c r="D26" s="15" t="s">
        <v>64</v>
      </c>
      <c r="E26" s="1">
        <f t="shared" si="6"/>
        <v>0</v>
      </c>
      <c r="F26" s="1" t="s">
        <v>28</v>
      </c>
      <c r="G26" s="1" t="s">
        <v>28</v>
      </c>
      <c r="H26" s="1" t="s">
        <v>28</v>
      </c>
      <c r="I26" s="1" t="s">
        <v>28</v>
      </c>
      <c r="J26" s="1" t="s">
        <v>28</v>
      </c>
      <c r="K26" s="28" t="s">
        <v>28</v>
      </c>
      <c r="L26" s="21" t="s">
        <v>101</v>
      </c>
      <c r="M26" s="29">
        <v>6</v>
      </c>
      <c r="N26" s="29">
        <v>6</v>
      </c>
      <c r="O26" s="29">
        <v>6</v>
      </c>
      <c r="P26" s="29">
        <v>6</v>
      </c>
      <c r="Q26" s="29">
        <v>6</v>
      </c>
      <c r="R26" s="29">
        <v>6</v>
      </c>
      <c r="S26" s="15" t="s">
        <v>111</v>
      </c>
    </row>
    <row r="27" spans="1:19" ht="51" x14ac:dyDescent="0.25">
      <c r="A27" s="15" t="s">
        <v>39</v>
      </c>
      <c r="B27" s="17" t="s">
        <v>44</v>
      </c>
      <c r="C27" s="15" t="s">
        <v>93</v>
      </c>
      <c r="D27" s="15" t="s">
        <v>64</v>
      </c>
      <c r="E27" s="1">
        <f t="shared" si="6"/>
        <v>0</v>
      </c>
      <c r="F27" s="1" t="s">
        <v>28</v>
      </c>
      <c r="G27" s="1" t="s">
        <v>28</v>
      </c>
      <c r="H27" s="1" t="s">
        <v>28</v>
      </c>
      <c r="I27" s="1" t="s">
        <v>28</v>
      </c>
      <c r="J27" s="1" t="s">
        <v>28</v>
      </c>
      <c r="K27" s="28" t="s">
        <v>28</v>
      </c>
      <c r="L27" s="21" t="s">
        <v>45</v>
      </c>
      <c r="M27" s="29">
        <v>100</v>
      </c>
      <c r="N27" s="29">
        <v>100</v>
      </c>
      <c r="O27" s="29">
        <v>100</v>
      </c>
      <c r="P27" s="29">
        <v>100</v>
      </c>
      <c r="Q27" s="29">
        <v>100</v>
      </c>
      <c r="R27" s="29">
        <v>100</v>
      </c>
      <c r="S27" s="15" t="s">
        <v>111</v>
      </c>
    </row>
    <row r="28" spans="1:19" ht="135" customHeight="1" x14ac:dyDescent="0.25">
      <c r="A28" s="15" t="s">
        <v>41</v>
      </c>
      <c r="B28" s="17" t="s">
        <v>49</v>
      </c>
      <c r="C28" s="15" t="s">
        <v>93</v>
      </c>
      <c r="D28" s="15" t="s">
        <v>50</v>
      </c>
      <c r="E28" s="1">
        <f t="shared" si="6"/>
        <v>0</v>
      </c>
      <c r="F28" s="1" t="s">
        <v>28</v>
      </c>
      <c r="G28" s="1" t="s">
        <v>28</v>
      </c>
      <c r="H28" s="1" t="s">
        <v>28</v>
      </c>
      <c r="I28" s="1" t="s">
        <v>28</v>
      </c>
      <c r="J28" s="1" t="s">
        <v>28</v>
      </c>
      <c r="K28" s="28" t="s">
        <v>28</v>
      </c>
      <c r="L28" s="21" t="s">
        <v>97</v>
      </c>
      <c r="M28" s="29">
        <v>1</v>
      </c>
      <c r="N28" s="29">
        <v>1</v>
      </c>
      <c r="O28" s="29">
        <v>1</v>
      </c>
      <c r="P28" s="29">
        <v>1</v>
      </c>
      <c r="Q28" s="29">
        <v>1</v>
      </c>
      <c r="R28" s="29">
        <v>1</v>
      </c>
      <c r="S28" s="15" t="s">
        <v>94</v>
      </c>
    </row>
    <row r="29" spans="1:19" ht="157.9" customHeight="1" x14ac:dyDescent="0.25">
      <c r="A29" s="15" t="s">
        <v>43</v>
      </c>
      <c r="B29" s="23" t="s">
        <v>91</v>
      </c>
      <c r="C29" s="15" t="s">
        <v>93</v>
      </c>
      <c r="D29" s="15" t="s">
        <v>65</v>
      </c>
      <c r="E29" s="1">
        <f t="shared" si="6"/>
        <v>0</v>
      </c>
      <c r="F29" s="1" t="s">
        <v>28</v>
      </c>
      <c r="G29" s="1" t="s">
        <v>28</v>
      </c>
      <c r="H29" s="1" t="s">
        <v>28</v>
      </c>
      <c r="I29" s="1" t="s">
        <v>28</v>
      </c>
      <c r="J29" s="1" t="s">
        <v>28</v>
      </c>
      <c r="K29" s="28" t="s">
        <v>28</v>
      </c>
      <c r="L29" s="21" t="s">
        <v>84</v>
      </c>
      <c r="M29" s="29">
        <v>1</v>
      </c>
      <c r="N29" s="29">
        <v>1</v>
      </c>
      <c r="O29" s="29">
        <v>1</v>
      </c>
      <c r="P29" s="29">
        <v>1</v>
      </c>
      <c r="Q29" s="29">
        <v>1</v>
      </c>
      <c r="R29" s="29">
        <v>1</v>
      </c>
      <c r="S29" s="15" t="s">
        <v>51</v>
      </c>
    </row>
    <row r="30" spans="1:19" ht="144" customHeight="1" x14ac:dyDescent="0.25">
      <c r="A30" s="15" t="s">
        <v>46</v>
      </c>
      <c r="B30" s="17" t="s">
        <v>52</v>
      </c>
      <c r="C30" s="15" t="s">
        <v>93</v>
      </c>
      <c r="D30" s="15" t="s">
        <v>65</v>
      </c>
      <c r="E30" s="1">
        <f t="shared" si="6"/>
        <v>0</v>
      </c>
      <c r="F30" s="1" t="s">
        <v>28</v>
      </c>
      <c r="G30" s="1" t="s">
        <v>28</v>
      </c>
      <c r="H30" s="1" t="s">
        <v>28</v>
      </c>
      <c r="I30" s="1" t="s">
        <v>28</v>
      </c>
      <c r="J30" s="1" t="s">
        <v>28</v>
      </c>
      <c r="K30" s="28" t="s">
        <v>28</v>
      </c>
      <c r="L30" s="21" t="s">
        <v>98</v>
      </c>
      <c r="M30" s="33">
        <v>1</v>
      </c>
      <c r="N30" s="33">
        <v>1</v>
      </c>
      <c r="O30" s="33">
        <v>1</v>
      </c>
      <c r="P30" s="33">
        <v>1</v>
      </c>
      <c r="Q30" s="33">
        <v>1</v>
      </c>
      <c r="R30" s="33">
        <v>1</v>
      </c>
      <c r="S30" s="15" t="s">
        <v>85</v>
      </c>
    </row>
    <row r="31" spans="1:19" ht="102" x14ac:dyDescent="0.25">
      <c r="A31" s="15" t="s">
        <v>61</v>
      </c>
      <c r="B31" s="17" t="s">
        <v>53</v>
      </c>
      <c r="C31" s="15" t="s">
        <v>93</v>
      </c>
      <c r="D31" s="15" t="s">
        <v>66</v>
      </c>
      <c r="E31" s="1">
        <f t="shared" si="6"/>
        <v>0</v>
      </c>
      <c r="F31" s="1" t="s">
        <v>28</v>
      </c>
      <c r="G31" s="1" t="s">
        <v>28</v>
      </c>
      <c r="H31" s="1" t="s">
        <v>28</v>
      </c>
      <c r="I31" s="1" t="s">
        <v>28</v>
      </c>
      <c r="J31" s="1" t="s">
        <v>28</v>
      </c>
      <c r="K31" s="28" t="s">
        <v>28</v>
      </c>
      <c r="L31" s="21" t="s">
        <v>100</v>
      </c>
      <c r="M31" s="29">
        <v>100</v>
      </c>
      <c r="N31" s="29">
        <v>100</v>
      </c>
      <c r="O31" s="29">
        <v>100</v>
      </c>
      <c r="P31" s="29">
        <v>100</v>
      </c>
      <c r="Q31" s="29">
        <v>100</v>
      </c>
      <c r="R31" s="29">
        <v>100</v>
      </c>
      <c r="S31" s="15" t="s">
        <v>48</v>
      </c>
    </row>
    <row r="32" spans="1:19" ht="103.5" customHeight="1" x14ac:dyDescent="0.25">
      <c r="A32" s="15" t="s">
        <v>62</v>
      </c>
      <c r="B32" s="17" t="s">
        <v>54</v>
      </c>
      <c r="C32" s="15" t="s">
        <v>93</v>
      </c>
      <c r="D32" s="15" t="s">
        <v>65</v>
      </c>
      <c r="E32" s="1">
        <f t="shared" si="6"/>
        <v>0</v>
      </c>
      <c r="F32" s="1" t="s">
        <v>28</v>
      </c>
      <c r="G32" s="1" t="s">
        <v>28</v>
      </c>
      <c r="H32" s="1" t="s">
        <v>28</v>
      </c>
      <c r="I32" s="1" t="s">
        <v>28</v>
      </c>
      <c r="J32" s="1" t="s">
        <v>28</v>
      </c>
      <c r="K32" s="28" t="s">
        <v>28</v>
      </c>
      <c r="L32" s="21" t="s">
        <v>99</v>
      </c>
      <c r="M32" s="29">
        <v>1</v>
      </c>
      <c r="N32" s="29">
        <v>1</v>
      </c>
      <c r="O32" s="29">
        <v>1</v>
      </c>
      <c r="P32" s="29">
        <v>1</v>
      </c>
      <c r="Q32" s="29">
        <v>1</v>
      </c>
      <c r="R32" s="29">
        <v>1</v>
      </c>
      <c r="S32" s="15" t="s">
        <v>112</v>
      </c>
    </row>
    <row r="33" spans="1:19" x14ac:dyDescent="0.25">
      <c r="A33" s="60"/>
      <c r="B33" s="65" t="s">
        <v>55</v>
      </c>
      <c r="C33" s="50"/>
      <c r="D33" s="18" t="s">
        <v>13</v>
      </c>
      <c r="E33" s="5">
        <f t="shared" si="6"/>
        <v>37943.39</v>
      </c>
      <c r="F33" s="5">
        <f>F35+F36</f>
        <v>5613.39</v>
      </c>
      <c r="G33" s="5">
        <f t="shared" ref="G33:H33" si="9">G35+G36</f>
        <v>6117</v>
      </c>
      <c r="H33" s="5">
        <f t="shared" si="9"/>
        <v>6362</v>
      </c>
      <c r="I33" s="5">
        <f>I35+I36</f>
        <v>6617</v>
      </c>
      <c r="J33" s="5">
        <f t="shared" ref="J33:K33" si="10">J35+J36</f>
        <v>6617</v>
      </c>
      <c r="K33" s="30">
        <f t="shared" si="10"/>
        <v>6617</v>
      </c>
      <c r="L33" s="66"/>
      <c r="M33" s="61"/>
      <c r="N33" s="61"/>
      <c r="O33" s="46"/>
      <c r="P33" s="64"/>
      <c r="Q33" s="61"/>
      <c r="R33" s="61"/>
      <c r="S33" s="59"/>
    </row>
    <row r="34" spans="1:19" x14ac:dyDescent="0.25">
      <c r="A34" s="60"/>
      <c r="B34" s="65"/>
      <c r="C34" s="50"/>
      <c r="D34" s="18" t="s">
        <v>14</v>
      </c>
      <c r="E34" s="5"/>
      <c r="F34" s="5"/>
      <c r="G34" s="5"/>
      <c r="H34" s="5"/>
      <c r="I34" s="5"/>
      <c r="J34" s="5"/>
      <c r="K34" s="30"/>
      <c r="L34" s="66"/>
      <c r="M34" s="62"/>
      <c r="N34" s="62"/>
      <c r="O34" s="47"/>
      <c r="P34" s="64"/>
      <c r="Q34" s="62"/>
      <c r="R34" s="62"/>
      <c r="S34" s="59"/>
    </row>
    <row r="35" spans="1:19" x14ac:dyDescent="0.25">
      <c r="A35" s="60"/>
      <c r="B35" s="65"/>
      <c r="C35" s="50"/>
      <c r="D35" s="18" t="s">
        <v>15</v>
      </c>
      <c r="E35" s="5">
        <f>SUM(F35:K35)</f>
        <v>37943.39</v>
      </c>
      <c r="F35" s="5">
        <f>F18</f>
        <v>5613.39</v>
      </c>
      <c r="G35" s="5">
        <f t="shared" ref="G35:K35" si="11">G18</f>
        <v>6117</v>
      </c>
      <c r="H35" s="5">
        <f t="shared" si="11"/>
        <v>6362</v>
      </c>
      <c r="I35" s="5">
        <f t="shared" si="11"/>
        <v>6617</v>
      </c>
      <c r="J35" s="5">
        <f t="shared" si="11"/>
        <v>6617</v>
      </c>
      <c r="K35" s="5">
        <f t="shared" si="11"/>
        <v>6617</v>
      </c>
      <c r="L35" s="66"/>
      <c r="M35" s="62"/>
      <c r="N35" s="62"/>
      <c r="O35" s="47"/>
      <c r="P35" s="64"/>
      <c r="Q35" s="62"/>
      <c r="R35" s="62"/>
      <c r="S35" s="59"/>
    </row>
    <row r="36" spans="1:19" x14ac:dyDescent="0.25">
      <c r="A36" s="60"/>
      <c r="B36" s="65"/>
      <c r="C36" s="50"/>
      <c r="D36" s="18" t="s">
        <v>16</v>
      </c>
      <c r="E36" s="5">
        <f>SUM(F36:K36)</f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30">
        <v>0</v>
      </c>
      <c r="L36" s="66"/>
      <c r="M36" s="63"/>
      <c r="N36" s="63"/>
      <c r="O36" s="48"/>
      <c r="P36" s="64"/>
      <c r="Q36" s="63"/>
      <c r="R36" s="63"/>
      <c r="S36" s="59"/>
    </row>
  </sheetData>
  <mergeCells count="51">
    <mergeCell ref="O17:O18"/>
    <mergeCell ref="P17:P18"/>
    <mergeCell ref="Q17:Q18"/>
    <mergeCell ref="R17:R18"/>
    <mergeCell ref="P1:S1"/>
    <mergeCell ref="S12:S14"/>
    <mergeCell ref="S8:S9"/>
    <mergeCell ref="R12:R14"/>
    <mergeCell ref="L2:S2"/>
    <mergeCell ref="S17:S20"/>
    <mergeCell ref="L17:L18"/>
    <mergeCell ref="M17:M18"/>
    <mergeCell ref="N17:N18"/>
    <mergeCell ref="S33:S36"/>
    <mergeCell ref="A33:A36"/>
    <mergeCell ref="Q33:Q36"/>
    <mergeCell ref="R33:R36"/>
    <mergeCell ref="P33:P36"/>
    <mergeCell ref="B33:B36"/>
    <mergeCell ref="C33:C36"/>
    <mergeCell ref="L33:L36"/>
    <mergeCell ref="M33:M36"/>
    <mergeCell ref="N33:N36"/>
    <mergeCell ref="O33:O36"/>
    <mergeCell ref="A15:A16"/>
    <mergeCell ref="B15:B16"/>
    <mergeCell ref="C15:C16"/>
    <mergeCell ref="A17:A18"/>
    <mergeCell ref="B17:B18"/>
    <mergeCell ref="C17:C18"/>
    <mergeCell ref="A12:A14"/>
    <mergeCell ref="C12:C14"/>
    <mergeCell ref="L12:L14"/>
    <mergeCell ref="M12:M14"/>
    <mergeCell ref="N12:N14"/>
    <mergeCell ref="D15:D16"/>
    <mergeCell ref="S15:S16"/>
    <mergeCell ref="B12:B14"/>
    <mergeCell ref="Q12:Q14"/>
    <mergeCell ref="L3:S3"/>
    <mergeCell ref="B10:S10"/>
    <mergeCell ref="B11:S11"/>
    <mergeCell ref="O12:O14"/>
    <mergeCell ref="P12:P14"/>
    <mergeCell ref="A5:S5"/>
    <mergeCell ref="A6:S6"/>
    <mergeCell ref="A8:A9"/>
    <mergeCell ref="B8:B9"/>
    <mergeCell ref="C8:C9"/>
    <mergeCell ref="E8:K8"/>
    <mergeCell ref="L8:R8"/>
  </mergeCells>
  <pageMargins left="0.39370078740157483" right="0.39370078740157483" top="0.74803149606299213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zoomScale="90" zoomScaleNormal="90" workbookViewId="0">
      <pane ySplit="3240" activePane="bottomLeft"/>
      <selection activeCell="A6" sqref="A6:S6"/>
      <selection pane="bottomLeft" activeCell="M10" sqref="M10"/>
    </sheetView>
  </sheetViews>
  <sheetFormatPr defaultColWidth="9.140625" defaultRowHeight="15" x14ac:dyDescent="0.25"/>
  <cols>
    <col min="1" max="1" width="6" style="2" customWidth="1"/>
    <col min="2" max="2" width="28" style="3" customWidth="1"/>
    <col min="3" max="3" width="10.85546875" style="2" customWidth="1"/>
    <col min="4" max="4" width="12.140625" style="2" customWidth="1"/>
    <col min="5" max="5" width="18.5703125" style="4" customWidth="1"/>
    <col min="6" max="6" width="17.7109375" style="4" customWidth="1"/>
    <col min="7" max="7" width="13.140625" style="4" customWidth="1"/>
    <col min="8" max="8" width="14.42578125" style="4" customWidth="1"/>
    <col min="9" max="9" width="12.28515625" style="4" customWidth="1"/>
    <col min="10" max="10" width="13.85546875" style="4" customWidth="1"/>
    <col min="11" max="11" width="14.28515625" style="24" customWidth="1"/>
    <col min="12" max="12" width="21.7109375" style="31" customWidth="1"/>
    <col min="13" max="18" width="9.140625" style="31"/>
    <col min="19" max="19" width="16.5703125" style="2" customWidth="1"/>
    <col min="20" max="16384" width="9.140625" style="2"/>
  </cols>
  <sheetData>
    <row r="1" spans="1:19" ht="15.75" x14ac:dyDescent="0.25">
      <c r="L1" s="34"/>
      <c r="M1" s="34"/>
      <c r="N1" s="34"/>
      <c r="O1" s="34"/>
      <c r="P1" s="69" t="s">
        <v>103</v>
      </c>
      <c r="Q1" s="69"/>
      <c r="R1" s="69"/>
      <c r="S1" s="69"/>
    </row>
    <row r="2" spans="1:19" ht="38.25" customHeight="1" x14ac:dyDescent="0.25">
      <c r="L2" s="70" t="s">
        <v>102</v>
      </c>
      <c r="M2" s="70"/>
      <c r="N2" s="70"/>
      <c r="O2" s="70"/>
      <c r="P2" s="70"/>
      <c r="Q2" s="70"/>
      <c r="R2" s="70"/>
      <c r="S2" s="70"/>
    </row>
    <row r="3" spans="1:19" ht="18.75" hidden="1" customHeight="1" x14ac:dyDescent="0.3">
      <c r="L3" s="49"/>
      <c r="M3" s="49"/>
      <c r="N3" s="49"/>
      <c r="O3" s="49"/>
      <c r="P3" s="49"/>
      <c r="Q3" s="49"/>
      <c r="R3" s="49"/>
      <c r="S3" s="49"/>
    </row>
    <row r="4" spans="1:19" ht="10.5" hidden="1" customHeight="1" x14ac:dyDescent="0.3">
      <c r="L4" s="25"/>
      <c r="M4" s="25"/>
      <c r="N4" s="25"/>
      <c r="O4" s="25"/>
      <c r="P4" s="25"/>
      <c r="Q4" s="25"/>
      <c r="R4" s="25"/>
      <c r="S4" s="41"/>
    </row>
    <row r="5" spans="1:19" ht="18.75" x14ac:dyDescent="0.3">
      <c r="A5" s="52" t="s">
        <v>67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8.75" x14ac:dyDescent="0.3">
      <c r="A6" s="52" t="s">
        <v>68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19" ht="37.5" customHeight="1" x14ac:dyDescent="0.25">
      <c r="A8" s="75" t="s">
        <v>0</v>
      </c>
      <c r="B8" s="71" t="s">
        <v>1</v>
      </c>
      <c r="C8" s="71" t="s">
        <v>2</v>
      </c>
      <c r="D8" s="35" t="s">
        <v>3</v>
      </c>
      <c r="E8" s="54" t="s">
        <v>106</v>
      </c>
      <c r="F8" s="55"/>
      <c r="G8" s="55"/>
      <c r="H8" s="55"/>
      <c r="I8" s="55"/>
      <c r="J8" s="55"/>
      <c r="K8" s="78"/>
      <c r="L8" s="56" t="s">
        <v>6</v>
      </c>
      <c r="M8" s="57"/>
      <c r="N8" s="57"/>
      <c r="O8" s="57"/>
      <c r="P8" s="57"/>
      <c r="Q8" s="57"/>
      <c r="R8" s="79"/>
      <c r="S8" s="71" t="s">
        <v>7</v>
      </c>
    </row>
    <row r="9" spans="1:19" ht="38.25" x14ac:dyDescent="0.25">
      <c r="A9" s="76"/>
      <c r="B9" s="77"/>
      <c r="C9" s="77"/>
      <c r="D9" s="35" t="s">
        <v>4</v>
      </c>
      <c r="E9" s="11" t="s">
        <v>8</v>
      </c>
      <c r="F9" s="11" t="s">
        <v>59</v>
      </c>
      <c r="G9" s="11" t="s">
        <v>60</v>
      </c>
      <c r="H9" s="11" t="s">
        <v>87</v>
      </c>
      <c r="I9" s="11" t="s">
        <v>89</v>
      </c>
      <c r="J9" s="11" t="s">
        <v>90</v>
      </c>
      <c r="K9" s="26" t="s">
        <v>92</v>
      </c>
      <c r="L9" s="40" t="s">
        <v>9</v>
      </c>
      <c r="M9" s="40" t="s">
        <v>59</v>
      </c>
      <c r="N9" s="40" t="s">
        <v>60</v>
      </c>
      <c r="O9" s="40" t="s">
        <v>87</v>
      </c>
      <c r="P9" s="40" t="s">
        <v>89</v>
      </c>
      <c r="Q9" s="40" t="s">
        <v>90</v>
      </c>
      <c r="R9" s="40" t="s">
        <v>92</v>
      </c>
      <c r="S9" s="77"/>
    </row>
    <row r="10" spans="1:19" ht="53.25" customHeight="1" x14ac:dyDescent="0.25">
      <c r="A10" s="75" t="s">
        <v>21</v>
      </c>
      <c r="B10" s="42" t="s">
        <v>88</v>
      </c>
      <c r="C10" s="75" t="s">
        <v>93</v>
      </c>
      <c r="D10" s="38" t="s">
        <v>63</v>
      </c>
      <c r="E10" s="1">
        <f t="shared" ref="E10:E11" si="0">SUM(F10:K10)</f>
        <v>37943390</v>
      </c>
      <c r="F10" s="1">
        <f t="shared" ref="F10:K10" si="1">SUM(F11)</f>
        <v>5613390</v>
      </c>
      <c r="G10" s="1">
        <f t="shared" si="1"/>
        <v>6117000</v>
      </c>
      <c r="H10" s="1">
        <f>SUM(H11)</f>
        <v>6362000</v>
      </c>
      <c r="I10" s="1">
        <f t="shared" ref="I10" si="2">SUM(I11)</f>
        <v>6617000</v>
      </c>
      <c r="J10" s="1">
        <f>SUM(J11)</f>
        <v>6617000</v>
      </c>
      <c r="K10" s="28">
        <f t="shared" si="1"/>
        <v>6617000</v>
      </c>
      <c r="L10" s="21" t="s">
        <v>23</v>
      </c>
      <c r="M10" s="37">
        <v>365</v>
      </c>
      <c r="N10" s="37">
        <v>365</v>
      </c>
      <c r="O10" s="37">
        <v>365</v>
      </c>
      <c r="P10" s="37">
        <v>365</v>
      </c>
      <c r="Q10" s="37">
        <v>365</v>
      </c>
      <c r="R10" s="37">
        <v>365</v>
      </c>
      <c r="S10" s="71" t="s">
        <v>24</v>
      </c>
    </row>
    <row r="11" spans="1:19" ht="79.150000000000006" customHeight="1" x14ac:dyDescent="0.25">
      <c r="A11" s="76"/>
      <c r="B11" s="43"/>
      <c r="C11" s="76"/>
      <c r="D11" s="38" t="s">
        <v>22</v>
      </c>
      <c r="E11" s="1">
        <f t="shared" si="0"/>
        <v>37943390</v>
      </c>
      <c r="F11" s="1">
        <f>F12+F13</f>
        <v>5613390</v>
      </c>
      <c r="G11" s="1">
        <f t="shared" ref="G11:K11" si="3">G12+G13</f>
        <v>6117000</v>
      </c>
      <c r="H11" s="1">
        <f t="shared" si="3"/>
        <v>6362000</v>
      </c>
      <c r="I11" s="1">
        <f t="shared" si="3"/>
        <v>6617000</v>
      </c>
      <c r="J11" s="1">
        <f t="shared" si="3"/>
        <v>6617000</v>
      </c>
      <c r="K11" s="1">
        <f t="shared" si="3"/>
        <v>6617000</v>
      </c>
      <c r="L11" s="21" t="s">
        <v>20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77"/>
    </row>
    <row r="12" spans="1:19" ht="95.25" customHeight="1" x14ac:dyDescent="0.25">
      <c r="A12" s="38" t="s">
        <v>104</v>
      </c>
      <c r="B12" s="39" t="s">
        <v>107</v>
      </c>
      <c r="C12" s="38"/>
      <c r="D12" s="38" t="s">
        <v>47</v>
      </c>
      <c r="E12" s="1">
        <f>F12+G12+H12+I12+J12+K12</f>
        <v>21709624.039999999</v>
      </c>
      <c r="F12" s="1">
        <v>3309000</v>
      </c>
      <c r="G12" s="1">
        <v>3482211.09</v>
      </c>
      <c r="H12" s="1">
        <v>3621177.95</v>
      </c>
      <c r="I12" s="1">
        <v>3765745</v>
      </c>
      <c r="J12" s="1">
        <v>3765745</v>
      </c>
      <c r="K12" s="1">
        <v>3765745</v>
      </c>
      <c r="L12" s="21"/>
      <c r="M12" s="37"/>
      <c r="N12" s="37"/>
      <c r="O12" s="37"/>
      <c r="P12" s="37"/>
      <c r="Q12" s="37"/>
      <c r="R12" s="37"/>
      <c r="S12" s="36"/>
    </row>
    <row r="13" spans="1:19" ht="79.150000000000006" customHeight="1" x14ac:dyDescent="0.25">
      <c r="A13" s="38" t="s">
        <v>105</v>
      </c>
      <c r="B13" s="39" t="s">
        <v>108</v>
      </c>
      <c r="C13" s="38"/>
      <c r="D13" s="38" t="s">
        <v>47</v>
      </c>
      <c r="E13" s="1">
        <f>F13+G13+H13+I13+J13+K13</f>
        <v>16233765.960000001</v>
      </c>
      <c r="F13" s="1">
        <v>2304390</v>
      </c>
      <c r="G13" s="1">
        <v>2634788.91</v>
      </c>
      <c r="H13" s="1">
        <v>2740822.05</v>
      </c>
      <c r="I13" s="1">
        <f>2851255</f>
        <v>2851255</v>
      </c>
      <c r="J13" s="1">
        <f>2851255</f>
        <v>2851255</v>
      </c>
      <c r="K13" s="1">
        <f>2851255</f>
        <v>2851255</v>
      </c>
      <c r="L13" s="21"/>
      <c r="M13" s="37"/>
      <c r="N13" s="37"/>
      <c r="O13" s="37"/>
      <c r="P13" s="37"/>
      <c r="Q13" s="37"/>
      <c r="R13" s="37"/>
      <c r="S13" s="36"/>
    </row>
  </sheetData>
  <mergeCells count="15">
    <mergeCell ref="A10:A11"/>
    <mergeCell ref="B10:B11"/>
    <mergeCell ref="C10:C11"/>
    <mergeCell ref="S10:S11"/>
    <mergeCell ref="S8:S9"/>
    <mergeCell ref="A8:A9"/>
    <mergeCell ref="B8:B9"/>
    <mergeCell ref="C8:C9"/>
    <mergeCell ref="E8:K8"/>
    <mergeCell ref="L8:R8"/>
    <mergeCell ref="P1:S1"/>
    <mergeCell ref="L2:S2"/>
    <mergeCell ref="L3:S3"/>
    <mergeCell ref="A5:S5"/>
    <mergeCell ref="A6:S6"/>
  </mergeCells>
  <pageMargins left="0.39370078740157483" right="0.39370078740157483" top="0.74803149606299213" bottom="0.39370078740157483" header="0.31496062992125984" footer="0.31496062992125984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40"/>
  <sheetViews>
    <sheetView topLeftCell="A4" zoomScale="84" zoomScaleNormal="84" workbookViewId="0">
      <selection activeCell="H11" sqref="H11"/>
    </sheetView>
  </sheetViews>
  <sheetFormatPr defaultColWidth="9.140625" defaultRowHeight="15" x14ac:dyDescent="0.25"/>
  <cols>
    <col min="1" max="3" width="12.7109375" style="2" customWidth="1"/>
    <col min="4" max="4" width="12.140625" style="2" customWidth="1"/>
    <col min="5" max="5" width="17.85546875" style="2" customWidth="1"/>
    <col min="6" max="6" width="16.85546875" style="2" customWidth="1"/>
    <col min="7" max="7" width="17.140625" style="2" customWidth="1"/>
    <col min="8" max="8" width="12.85546875" style="2" customWidth="1"/>
    <col min="9" max="9" width="15" style="2" customWidth="1"/>
    <col min="10" max="10" width="13.140625" style="2" customWidth="1"/>
    <col min="11" max="11" width="13" style="2" customWidth="1"/>
    <col min="12" max="12" width="9.140625" style="2"/>
    <col min="13" max="13" width="15.7109375" style="2" customWidth="1"/>
    <col min="14" max="16384" width="9.140625" style="2"/>
  </cols>
  <sheetData>
    <row r="5" spans="1:11" ht="15.75" x14ac:dyDescent="0.25">
      <c r="A5" s="6"/>
      <c r="B5" s="80" t="s">
        <v>73</v>
      </c>
      <c r="C5" s="80"/>
      <c r="D5" s="80"/>
      <c r="E5" s="80" t="s">
        <v>69</v>
      </c>
      <c r="F5" s="80"/>
      <c r="G5" s="80" t="s">
        <v>70</v>
      </c>
      <c r="H5" s="80"/>
      <c r="I5" s="80" t="s">
        <v>71</v>
      </c>
      <c r="J5" s="80"/>
      <c r="K5" s="7" t="s">
        <v>72</v>
      </c>
    </row>
    <row r="6" spans="1:11" ht="15.75" x14ac:dyDescent="0.25">
      <c r="A6" s="6"/>
      <c r="B6" s="7" t="s">
        <v>47</v>
      </c>
      <c r="C6" s="7" t="s">
        <v>76</v>
      </c>
      <c r="D6" s="7" t="s">
        <v>75</v>
      </c>
      <c r="E6" s="7" t="s">
        <v>47</v>
      </c>
      <c r="F6" s="7" t="s">
        <v>74</v>
      </c>
      <c r="G6" s="7" t="s">
        <v>47</v>
      </c>
      <c r="H6" s="7" t="s">
        <v>75</v>
      </c>
      <c r="I6" s="7" t="s">
        <v>47</v>
      </c>
      <c r="J6" s="7" t="s">
        <v>75</v>
      </c>
      <c r="K6" s="7" t="s">
        <v>47</v>
      </c>
    </row>
    <row r="7" spans="1:11" ht="15.75" x14ac:dyDescent="0.25">
      <c r="A7" s="7">
        <v>2015</v>
      </c>
      <c r="B7" s="8">
        <v>73706.009999999995</v>
      </c>
      <c r="C7" s="8">
        <f>F7</f>
        <v>33960.6</v>
      </c>
      <c r="D7" s="8">
        <f>H7+J7</f>
        <v>78.52</v>
      </c>
      <c r="E7" s="8">
        <v>20074.099999999999</v>
      </c>
      <c r="F7" s="8">
        <v>33960.6</v>
      </c>
      <c r="G7" s="8">
        <v>5305</v>
      </c>
      <c r="H7" s="8">
        <v>78.52</v>
      </c>
      <c r="I7" s="8">
        <v>5486</v>
      </c>
      <c r="J7" s="8"/>
      <c r="K7" s="8">
        <v>42840.55</v>
      </c>
    </row>
    <row r="8" spans="1:11" ht="15.75" x14ac:dyDescent="0.25">
      <c r="A8" s="7">
        <v>2016</v>
      </c>
      <c r="B8" s="8">
        <f>E8+G8+I8+K8</f>
        <v>64075.53</v>
      </c>
      <c r="C8" s="8">
        <f t="shared" ref="C8:C12" si="0">F8</f>
        <v>35399.699999999997</v>
      </c>
      <c r="D8" s="8">
        <f>H8+J8</f>
        <v>2601.1600000000003</v>
      </c>
      <c r="E8" s="8">
        <v>14548.75</v>
      </c>
      <c r="F8" s="8">
        <v>35399.699999999997</v>
      </c>
      <c r="G8" s="8">
        <v>7595.87</v>
      </c>
      <c r="H8" s="8">
        <v>50.26</v>
      </c>
      <c r="I8" s="8">
        <v>5487.86</v>
      </c>
      <c r="J8" s="8">
        <v>2550.9</v>
      </c>
      <c r="K8" s="8">
        <v>36443.050000000003</v>
      </c>
    </row>
    <row r="9" spans="1:11" ht="15.75" x14ac:dyDescent="0.25">
      <c r="A9" s="7">
        <v>2017</v>
      </c>
      <c r="B9" s="8">
        <f>E9+G9+I9+K9</f>
        <v>47652.08</v>
      </c>
      <c r="C9" s="8">
        <f t="shared" si="0"/>
        <v>37205.08</v>
      </c>
      <c r="D9" s="8">
        <f t="shared" ref="D9:D11" si="1">H9+J9</f>
        <v>3842.53</v>
      </c>
      <c r="E9" s="8">
        <v>3865.23</v>
      </c>
      <c r="F9" s="8">
        <v>37205.08</v>
      </c>
      <c r="G9" s="8">
        <v>4781.6000000000004</v>
      </c>
      <c r="H9" s="8">
        <v>82.67</v>
      </c>
      <c r="I9" s="8">
        <v>4464.8900000000003</v>
      </c>
      <c r="J9" s="8">
        <v>3759.86</v>
      </c>
      <c r="K9" s="8">
        <v>34540.36</v>
      </c>
    </row>
    <row r="10" spans="1:11" ht="15.75" x14ac:dyDescent="0.25">
      <c r="A10" s="7">
        <v>2018</v>
      </c>
      <c r="B10" s="8">
        <f>E10+G10+I10+K10</f>
        <v>60378.41</v>
      </c>
      <c r="C10" s="8">
        <f t="shared" si="0"/>
        <v>39028.120000000003</v>
      </c>
      <c r="D10" s="8">
        <f t="shared" si="1"/>
        <v>3417.82</v>
      </c>
      <c r="E10" s="8">
        <v>3162.21</v>
      </c>
      <c r="F10" s="8">
        <v>39028.120000000003</v>
      </c>
      <c r="G10" s="12">
        <v>5062</v>
      </c>
      <c r="H10" s="12">
        <v>119.5</v>
      </c>
      <c r="I10" s="8">
        <v>7824.44</v>
      </c>
      <c r="J10" s="8">
        <v>3298.32</v>
      </c>
      <c r="K10" s="8">
        <v>44329.760000000002</v>
      </c>
    </row>
    <row r="11" spans="1:11" ht="15.75" x14ac:dyDescent="0.25">
      <c r="A11" s="7">
        <v>2019</v>
      </c>
      <c r="B11" s="8">
        <f t="shared" ref="B11" si="2">E11+G11+I11+K11</f>
        <v>27482.5</v>
      </c>
      <c r="C11" s="8">
        <f t="shared" si="0"/>
        <v>40745.360000000001</v>
      </c>
      <c r="D11" s="8">
        <f t="shared" si="1"/>
        <v>3288.47</v>
      </c>
      <c r="E11" s="12">
        <v>0</v>
      </c>
      <c r="F11" s="8">
        <v>40745.360000000001</v>
      </c>
      <c r="G11" s="8">
        <v>150</v>
      </c>
      <c r="H11" s="8">
        <v>89.1</v>
      </c>
      <c r="I11" s="8">
        <v>5124.43</v>
      </c>
      <c r="J11" s="8">
        <v>3199.37</v>
      </c>
      <c r="K11" s="8">
        <v>22208.07</v>
      </c>
    </row>
    <row r="12" spans="1:11" ht="15.75" x14ac:dyDescent="0.25">
      <c r="A12" s="7">
        <v>2020</v>
      </c>
      <c r="B12" s="8">
        <f>E12+G12+I12+K12</f>
        <v>50897.17</v>
      </c>
      <c r="C12" s="8">
        <f t="shared" si="0"/>
        <v>42538.16</v>
      </c>
      <c r="D12" s="8">
        <f>H12+J12</f>
        <v>3292.04</v>
      </c>
      <c r="E12" s="12">
        <v>0</v>
      </c>
      <c r="F12" s="8">
        <v>42538.16</v>
      </c>
      <c r="G12" s="8">
        <v>2809</v>
      </c>
      <c r="H12" s="8">
        <v>92.67</v>
      </c>
      <c r="I12" s="8">
        <v>5124.43</v>
      </c>
      <c r="J12" s="8">
        <v>3199.37</v>
      </c>
      <c r="K12" s="8">
        <v>42963.74</v>
      </c>
    </row>
    <row r="13" spans="1:11" ht="15.75" x14ac:dyDescent="0.25">
      <c r="A13" s="6"/>
      <c r="B13" s="8">
        <f>SUM(B7:B12)</f>
        <v>324191.7</v>
      </c>
      <c r="C13" s="8">
        <f t="shared" ref="C13" si="3">SUM(C7:C12)</f>
        <v>228877.02</v>
      </c>
      <c r="D13" s="8">
        <f>SUM(D7:D12)</f>
        <v>16520.54</v>
      </c>
      <c r="E13" s="8">
        <f>SUM(E7:E12)</f>
        <v>41650.29</v>
      </c>
      <c r="F13" s="8">
        <f>SUM(F7:F12)</f>
        <v>228877.02</v>
      </c>
      <c r="G13" s="8">
        <f t="shared" ref="G13:H13" si="4">SUM(G7:G12)</f>
        <v>25703.47</v>
      </c>
      <c r="H13" s="8">
        <f t="shared" si="4"/>
        <v>512.71999999999991</v>
      </c>
      <c r="I13" s="8">
        <f>SUM(I7:I12)</f>
        <v>33512.050000000003</v>
      </c>
      <c r="J13" s="8">
        <f t="shared" ref="J13" si="5">SUM(J7:J12)</f>
        <v>16007.82</v>
      </c>
      <c r="K13" s="8">
        <f>SUM(K7:K12)</f>
        <v>223325.53</v>
      </c>
    </row>
    <row r="14" spans="1:11" ht="15.75" x14ac:dyDescent="0.25">
      <c r="A14" s="6"/>
      <c r="B14" s="82">
        <f>B13+C13+D13</f>
        <v>569589.26</v>
      </c>
      <c r="C14" s="83"/>
      <c r="D14" s="84"/>
      <c r="E14" s="81">
        <f>E13+F13</f>
        <v>270527.31</v>
      </c>
      <c r="F14" s="81"/>
      <c r="G14" s="81">
        <f>G13+H13</f>
        <v>26216.190000000002</v>
      </c>
      <c r="H14" s="81"/>
      <c r="I14" s="81">
        <f>I13+J13</f>
        <v>49519.87</v>
      </c>
      <c r="J14" s="81"/>
      <c r="K14" s="9">
        <f>K13</f>
        <v>223325.53</v>
      </c>
    </row>
    <row r="16" spans="1:11" x14ac:dyDescent="0.25">
      <c r="B16" s="10">
        <f>B8+D8</f>
        <v>66676.69</v>
      </c>
    </row>
    <row r="18" spans="1:11" ht="15.75" x14ac:dyDescent="0.25">
      <c r="A18" s="13" t="s">
        <v>77</v>
      </c>
      <c r="B18" s="13"/>
      <c r="C18" s="13"/>
      <c r="D18" s="13"/>
      <c r="E18" s="13"/>
      <c r="G18" s="13" t="s">
        <v>77</v>
      </c>
      <c r="H18" s="13"/>
      <c r="I18" s="13"/>
      <c r="J18" s="13"/>
      <c r="K18" s="13"/>
    </row>
    <row r="19" spans="1:11" ht="15.75" x14ac:dyDescent="0.25">
      <c r="A19" s="14">
        <v>2017</v>
      </c>
      <c r="B19" s="6" t="s">
        <v>80</v>
      </c>
      <c r="C19" s="6" t="s">
        <v>81</v>
      </c>
      <c r="D19" s="6" t="s">
        <v>82</v>
      </c>
      <c r="E19" s="6" t="s">
        <v>83</v>
      </c>
      <c r="G19" s="14">
        <v>2018</v>
      </c>
      <c r="H19" s="6" t="s">
        <v>80</v>
      </c>
      <c r="I19" s="6" t="s">
        <v>81</v>
      </c>
      <c r="J19" s="6" t="s">
        <v>82</v>
      </c>
      <c r="K19" s="6" t="s">
        <v>83</v>
      </c>
    </row>
    <row r="20" spans="1:11" ht="19.5" customHeight="1" x14ac:dyDescent="0.25">
      <c r="A20" s="6" t="s">
        <v>78</v>
      </c>
      <c r="B20" s="8">
        <v>115776.6</v>
      </c>
      <c r="C20" s="6">
        <v>6</v>
      </c>
      <c r="D20" s="6">
        <v>12</v>
      </c>
      <c r="E20" s="8">
        <f>ROUND(B20*C20*D20,2)</f>
        <v>8335915.2000000002</v>
      </c>
      <c r="G20" s="6" t="s">
        <v>78</v>
      </c>
      <c r="H20" s="8">
        <v>115694.6</v>
      </c>
      <c r="I20" s="6">
        <v>6</v>
      </c>
      <c r="J20" s="6">
        <v>12</v>
      </c>
      <c r="K20" s="8">
        <f>ROUND(H20*I20*J20,2)</f>
        <v>8330011.2000000002</v>
      </c>
    </row>
    <row r="21" spans="1:11" ht="19.5" customHeight="1" x14ac:dyDescent="0.25">
      <c r="A21" s="6" t="s">
        <v>79</v>
      </c>
      <c r="B21" s="8">
        <v>7511.4</v>
      </c>
      <c r="C21" s="6">
        <v>6</v>
      </c>
      <c r="D21" s="6">
        <v>12</v>
      </c>
      <c r="E21" s="8">
        <f>ROUND(B21*C21*D21,2)</f>
        <v>540820.80000000005</v>
      </c>
      <c r="G21" s="6" t="s">
        <v>79</v>
      </c>
      <c r="H21" s="8">
        <v>7487.2</v>
      </c>
      <c r="I21" s="6">
        <v>6</v>
      </c>
      <c r="J21" s="6">
        <v>12</v>
      </c>
      <c r="K21" s="8">
        <f>ROUND(H21*I21*J21,2)</f>
        <v>539078.40000000002</v>
      </c>
    </row>
    <row r="22" spans="1:11" ht="19.5" customHeight="1" x14ac:dyDescent="0.25">
      <c r="A22" s="6"/>
      <c r="B22" s="8">
        <f>B20+B21</f>
        <v>123288</v>
      </c>
      <c r="C22" s="6"/>
      <c r="D22" s="6"/>
      <c r="E22" s="12">
        <f>E20+E21</f>
        <v>8876736</v>
      </c>
      <c r="G22" s="6"/>
      <c r="H22" s="8">
        <f>H20+H21</f>
        <v>123181.8</v>
      </c>
      <c r="I22" s="6"/>
      <c r="J22" s="6"/>
      <c r="K22" s="12">
        <f>K20+K21</f>
        <v>8869089.5999999996</v>
      </c>
    </row>
    <row r="25" spans="1:11" x14ac:dyDescent="0.25">
      <c r="C25" s="10">
        <f>B12+D12</f>
        <v>54189.21</v>
      </c>
    </row>
    <row r="31" spans="1:11" x14ac:dyDescent="0.25">
      <c r="E31" s="2" t="s">
        <v>47</v>
      </c>
      <c r="F31" s="2" t="s">
        <v>75</v>
      </c>
    </row>
    <row r="32" spans="1:11" x14ac:dyDescent="0.25">
      <c r="E32" s="10">
        <f>E7+G7+I7+K7</f>
        <v>73705.649999999994</v>
      </c>
      <c r="F32" s="10">
        <f>H7+J7</f>
        <v>78.52</v>
      </c>
    </row>
    <row r="33" spans="5:6" x14ac:dyDescent="0.25">
      <c r="E33" s="10">
        <f t="shared" ref="E33:E39" si="6">E8+G8+I8+K8</f>
        <v>64075.53</v>
      </c>
      <c r="F33" s="10">
        <f t="shared" ref="F33:F37" si="7">H8+J8</f>
        <v>2601.1600000000003</v>
      </c>
    </row>
    <row r="34" spans="5:6" x14ac:dyDescent="0.25">
      <c r="E34" s="10">
        <f t="shared" si="6"/>
        <v>47652.08</v>
      </c>
      <c r="F34" s="10">
        <f t="shared" si="7"/>
        <v>3842.53</v>
      </c>
    </row>
    <row r="35" spans="5:6" x14ac:dyDescent="0.25">
      <c r="E35" s="10">
        <f t="shared" si="6"/>
        <v>60378.41</v>
      </c>
      <c r="F35" s="10">
        <f t="shared" si="7"/>
        <v>3417.82</v>
      </c>
    </row>
    <row r="36" spans="5:6" x14ac:dyDescent="0.25">
      <c r="E36" s="10">
        <f t="shared" si="6"/>
        <v>27482.5</v>
      </c>
      <c r="F36" s="10">
        <f t="shared" si="7"/>
        <v>3288.47</v>
      </c>
    </row>
    <row r="37" spans="5:6" x14ac:dyDescent="0.25">
      <c r="E37" s="10">
        <f t="shared" si="6"/>
        <v>50897.17</v>
      </c>
      <c r="F37" s="10">
        <f t="shared" si="7"/>
        <v>3292.04</v>
      </c>
    </row>
    <row r="38" spans="5:6" x14ac:dyDescent="0.25">
      <c r="E38" s="10">
        <f>E13+G13+I13+K13</f>
        <v>324191.34000000003</v>
      </c>
      <c r="F38" s="10">
        <f>H13+J13</f>
        <v>16520.54</v>
      </c>
    </row>
    <row r="39" spans="5:6" x14ac:dyDescent="0.25">
      <c r="E39" s="10">
        <f t="shared" si="6"/>
        <v>569588.9</v>
      </c>
      <c r="F39" s="10"/>
    </row>
    <row r="40" spans="5:6" x14ac:dyDescent="0.25">
      <c r="E40" s="10"/>
    </row>
  </sheetData>
  <mergeCells count="8">
    <mergeCell ref="I5:J5"/>
    <mergeCell ref="I14:J14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меропр 2</vt:lpstr>
      <vt:lpstr>Лист2</vt:lpstr>
      <vt:lpstr>Лист1!Заголовки_для_печати</vt:lpstr>
      <vt:lpstr>'меропр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Резерв</cp:lastModifiedBy>
  <cp:lastPrinted>2020-04-22T06:41:29Z</cp:lastPrinted>
  <dcterms:created xsi:type="dcterms:W3CDTF">2016-08-19T05:57:27Z</dcterms:created>
  <dcterms:modified xsi:type="dcterms:W3CDTF">2020-04-22T06:42:04Z</dcterms:modified>
</cp:coreProperties>
</file>