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#Econom#6\Desktop\Пост № 700 от 29.11.2017 О внес изм в МП Обеспечение комф среды\"/>
    </mc:Choice>
  </mc:AlternateContent>
  <bookViews>
    <workbookView xWindow="0" yWindow="0" windowWidth="14370" windowHeight="7515" tabRatio="514"/>
  </bookViews>
  <sheets>
    <sheet name="Лист1" sheetId="1" r:id="rId1"/>
    <sheet name="Лист2" sheetId="2" r:id="rId2"/>
  </sheets>
  <definedNames>
    <definedName name="_xlnm.Print_Titles" localSheetId="0">Лист1!$8:$9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E32" i="2" l="1"/>
  <c r="B12" i="2"/>
  <c r="D7" i="2"/>
  <c r="C7" i="2"/>
  <c r="K13" i="2"/>
  <c r="E39" i="1" l="1"/>
  <c r="B8" i="2" l="1"/>
  <c r="D8" i="2" l="1"/>
  <c r="B16" i="2" s="1"/>
  <c r="E13" i="2"/>
  <c r="G25" i="1"/>
  <c r="F13" i="2" l="1"/>
  <c r="E14" i="2" s="1"/>
  <c r="I13" i="2" l="1"/>
  <c r="G18" i="1" l="1"/>
  <c r="G42" i="1" s="1"/>
  <c r="G20" i="2" l="1"/>
  <c r="J17" i="1" l="1"/>
  <c r="K17" i="1"/>
  <c r="D22" i="2" l="1"/>
  <c r="G21" i="2"/>
  <c r="G22" i="2" s="1"/>
  <c r="D9" i="2" l="1"/>
  <c r="D10" i="2"/>
  <c r="D11" i="2"/>
  <c r="D12" i="2"/>
  <c r="C8" i="2"/>
  <c r="C9" i="2"/>
  <c r="C10" i="2"/>
  <c r="C11" i="2"/>
  <c r="C12" i="2"/>
  <c r="B10" i="2"/>
  <c r="B11" i="2"/>
  <c r="K14" i="2"/>
  <c r="J13" i="2"/>
  <c r="I14" i="2" s="1"/>
  <c r="G13" i="2"/>
  <c r="H13" i="2"/>
  <c r="D13" i="2" l="1"/>
  <c r="G14" i="2"/>
  <c r="B13" i="2"/>
  <c r="C13" i="2"/>
  <c r="B14" i="2" l="1"/>
  <c r="H25" i="1"/>
  <c r="H42" i="1" s="1"/>
  <c r="I25" i="1"/>
  <c r="I42" i="1" s="1"/>
  <c r="J25" i="1"/>
  <c r="K25" i="1"/>
  <c r="K42" i="1" s="1"/>
  <c r="F25" i="1"/>
  <c r="F42" i="1" s="1"/>
  <c r="E27" i="1"/>
  <c r="E26" i="1"/>
  <c r="J42" i="1" l="1"/>
  <c r="E42" i="1" s="1"/>
  <c r="J15" i="1"/>
  <c r="K15" i="1"/>
  <c r="J43" i="1" l="1"/>
  <c r="E25" i="1"/>
  <c r="E21" i="1"/>
  <c r="E23" i="1"/>
  <c r="E18" i="1"/>
  <c r="E16" i="1"/>
  <c r="F13" i="1"/>
  <c r="H13" i="1"/>
  <c r="I13" i="1"/>
  <c r="K13" i="1"/>
  <c r="F43" i="1"/>
  <c r="G43" i="1"/>
  <c r="G14" i="1" s="1"/>
  <c r="H43" i="1"/>
  <c r="I43" i="1"/>
  <c r="K43" i="1"/>
  <c r="F24" i="1"/>
  <c r="G24" i="1"/>
  <c r="H24" i="1"/>
  <c r="I24" i="1"/>
  <c r="J24" i="1"/>
  <c r="K24" i="1"/>
  <c r="F22" i="1"/>
  <c r="G22" i="1"/>
  <c r="H22" i="1"/>
  <c r="I22" i="1"/>
  <c r="J22" i="1"/>
  <c r="K22" i="1"/>
  <c r="F20" i="1"/>
  <c r="G20" i="1"/>
  <c r="H20" i="1"/>
  <c r="I20" i="1"/>
  <c r="J20" i="1"/>
  <c r="K20" i="1"/>
  <c r="F17" i="1"/>
  <c r="G17" i="1"/>
  <c r="H17" i="1"/>
  <c r="I17" i="1"/>
  <c r="F15" i="1"/>
  <c r="G15" i="1"/>
  <c r="H15" i="1"/>
  <c r="I15" i="1"/>
  <c r="F14" i="1" l="1"/>
  <c r="F40" i="1"/>
  <c r="G40" i="1"/>
  <c r="E22" i="1"/>
  <c r="I14" i="1"/>
  <c r="I40" i="1"/>
  <c r="H14" i="1"/>
  <c r="E43" i="1"/>
  <c r="E14" i="1" s="1"/>
  <c r="H40" i="1"/>
  <c r="G13" i="1"/>
  <c r="G12" i="1" s="1"/>
  <c r="E20" i="1"/>
  <c r="J13" i="1"/>
  <c r="E13" i="1"/>
  <c r="K14" i="1"/>
  <c r="K12" i="1" s="1"/>
  <c r="K40" i="1"/>
  <c r="J14" i="1"/>
  <c r="J40" i="1"/>
  <c r="E15" i="1"/>
  <c r="H12" i="1"/>
  <c r="F12" i="1"/>
  <c r="E17" i="1"/>
  <c r="E24" i="1"/>
  <c r="I12" i="1"/>
  <c r="J12" i="1" l="1"/>
  <c r="E40" i="1"/>
  <c r="E12" i="1"/>
</calcChain>
</file>

<file path=xl/sharedStrings.xml><?xml version="1.0" encoding="utf-8"?>
<sst xmlns="http://schemas.openxmlformats.org/spreadsheetml/2006/main" count="332" uniqueCount="135">
  <si>
    <t>№ п/п</t>
  </si>
  <si>
    <t>Цель, задачи, программные мероприятия</t>
  </si>
  <si>
    <t xml:space="preserve">Срок выполнения </t>
  </si>
  <si>
    <t>Источ-</t>
  </si>
  <si>
    <t>ники финансирования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</si>
  <si>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</si>
  <si>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</si>
  <si>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</si>
  <si>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</si>
  <si>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2015 год</t>
  </si>
  <si>
    <t>2016 год</t>
  </si>
  <si>
    <t>2017 год</t>
  </si>
  <si>
    <t>2018 год</t>
  </si>
  <si>
    <t>Наименование</t>
  </si>
  <si>
    <r>
      <t xml:space="preserve">Цель: </t>
    </r>
    <r>
      <rPr>
        <i/>
        <sz val="10"/>
        <color theme="1"/>
        <rFont val="Times New Roman"/>
        <family val="1"/>
        <charset val="204"/>
      </rPr>
      <t>Повышение комфортности и безопасности проживания населения за счет модернизации жилого фонда и коммунальной инфраструктуры ЗАТО Видяево</t>
    </r>
  </si>
  <si>
    <r>
      <t>Задача</t>
    </r>
    <r>
      <rPr>
        <sz val="10"/>
        <color theme="1"/>
        <rFont val="Times New Roman"/>
        <family val="1"/>
        <charset val="204"/>
      </rPr>
      <t>:</t>
    </r>
    <r>
      <rPr>
        <i/>
        <sz val="10"/>
        <color theme="1"/>
        <rFont val="Times New Roman"/>
        <family val="1"/>
        <charset val="204"/>
      </rPr>
      <t xml:space="preserve"> Обеспечение населения ЗАТО Видяево качественными жилищно-коммунальными услугами, комфортного и безопасного его проживания</t>
    </r>
  </si>
  <si>
    <t>1.</t>
  </si>
  <si>
    <t> Всего:</t>
  </si>
  <si>
    <t>в т.ч.:</t>
  </si>
  <si>
    <t xml:space="preserve">МБ   </t>
  </si>
  <si>
    <t>ВБ</t>
  </si>
  <si>
    <t>1.1.</t>
  </si>
  <si>
    <t>Содержание коммунальной инфраструктуры в технически исправном состоянии, в целях обеспечения бесперебойного и качественного предоставления жилищно-коммунальных услуг населению</t>
  </si>
  <si>
    <t>Бесперебойное круглосуточное водоснабжение (холодное и горячее), электроснабжение, теплоснабжение, дней в году</t>
  </si>
  <si>
    <t>МУПП ЖКХ ЗАТО Видяево,                           ТП «Водоканал» АО «ГУ ЖКХ» ЭУ № 3, ОАО «Оборонэнерго», ООО «Севгаз»</t>
  </si>
  <si>
    <t>Годовое количество аварийных ситуаций, ед.</t>
  </si>
  <si>
    <t>1.2.</t>
  </si>
  <si>
    <t>Обслуживание внутридомового газового оборудования, страхование особо опасных объектов,  замена изношенных газовых сетей, экспертиза промышленной безопасности ГРУ № 5 и № 6</t>
  </si>
  <si>
    <t xml:space="preserve">МБ </t>
  </si>
  <si>
    <t>Бесперебойное круглосуточное газоснабжение, дней в году</t>
  </si>
  <si>
    <t xml:space="preserve">МБУ УМС СЗ ЗАТО Видяево                    </t>
  </si>
  <si>
    <t>1.3.</t>
  </si>
  <si>
    <t>Замена изношенных коммунальных сетей (тепловых, водопроводных канализационных) с последующим техническим освидетельствованием</t>
  </si>
  <si>
    <t xml:space="preserve">Внебюджетные средства, средства организаций коммунального комплекса  </t>
  </si>
  <si>
    <t xml:space="preserve">-  </t>
  </si>
  <si>
    <t>-</t>
  </si>
  <si>
    <t>Доля замененных коммунальных сетей от общего количества изношенных, %</t>
  </si>
  <si>
    <t>МУПП ЖКХ ЗАТО Видяево,             ТП «Водоканал» АО «ГУ ЖКХ» ЭУ № 3, ОАО «Оборонэнерго», ООО «Севгаз»</t>
  </si>
  <si>
    <t>1.4.</t>
  </si>
  <si>
    <t>Доля площади отремонтированного жилого фонда от подлежащего к ремонту, %</t>
  </si>
  <si>
    <t>МБУ УМС СЗ ЗАТО</t>
  </si>
  <si>
    <t>1.5.</t>
  </si>
  <si>
    <t>Возмещение затрат до заселения на содержание и ремонт, коммунальные услуги (отопление) и на общедомовые нужды жилых и нежилых помещений пустующего муниципального жилого и нежилого фонда, возмещение недополученных доходов управляющей организации в связи со списанием безнадежных к взысканию задолженности населения за ЖКУ</t>
  </si>
  <si>
    <t>Обеспечение 95% собираемости платежей с населения за потребленные жилищно-коммунальные услуги, да/нет</t>
  </si>
  <si>
    <t>да</t>
  </si>
  <si>
    <t xml:space="preserve">Администрация ЗАТО Видяево </t>
  </si>
  <si>
    <t>1.6.</t>
  </si>
  <si>
    <t>1.7.</t>
  </si>
  <si>
    <t>Ежегодная актуализация схем ресурсоснабжения</t>
  </si>
  <si>
    <t> беззатратное мероприятие</t>
  </si>
  <si>
    <t>Наличие актуальных схем ресурсоснабжения, да/нет</t>
  </si>
  <si>
    <t xml:space="preserve">да </t>
  </si>
  <si>
    <t>ОПЭР и МИ</t>
  </si>
  <si>
    <t>1.8.</t>
  </si>
  <si>
    <t>Мониторинг и систематизация информации о состоянии жилищно-коммунального хозяйства, благоустройства, дорожной деятельности, энергосбережения</t>
  </si>
  <si>
    <t>Своевременность и достоверность предоставления статистической и регламентированной отчетности в органы исполнительной власти Мурманской области да/нет,</t>
  </si>
  <si>
    <t>1.9.</t>
  </si>
  <si>
    <t>Освещение в средствах массовой информации о правилах предоставления коммунальных услуг, ориентированности жилищной политики организаций жилищно-коммунального комплекса по обслуживанию муниципального жилищного фонда</t>
  </si>
  <si>
    <t xml:space="preserve">Количество выступлений в средствах массовой информации, на официальном сайте ЗАТО Видяево, шт. </t>
  </si>
  <si>
    <t>1.10.</t>
  </si>
  <si>
    <t>Использование средств массовой информации для освещения вопросов энергосбережения и повышения энергетической эффективности в сфере жилищно-коммунального хозяйства</t>
  </si>
  <si>
    <t>1.11.</t>
  </si>
  <si>
    <t>Организация работы «горячей линии» по вопросам предоставления жилищно-коммунальных услуг</t>
  </si>
  <si>
    <t xml:space="preserve">Количество консультации данных с помощью «горячей линии», ед. </t>
  </si>
  <si>
    <t>1.12.</t>
  </si>
  <si>
    <t>МБ</t>
  </si>
  <si>
    <t>МБУ УМС СЗ ЗАТО Видяево</t>
  </si>
  <si>
    <t>1.16.</t>
  </si>
  <si>
    <t>Соблюдение стандартов раскрытия информации организациями коммунального комплекса, управляющей организацией</t>
  </si>
  <si>
    <t>Расходы управляющей организации и организаций коммунального комплекса</t>
  </si>
  <si>
    <t>МБУ УМС СЗ ЗАТО, Видяево                    МУПП ЖКХ ЗАТО Видяево,                ТП «Водоканал» АО «ГУ ЖКХ» ЭУ №3,          ОАО «Оборонэнерго» ООО «Севгаз»</t>
  </si>
  <si>
    <t>1.17.</t>
  </si>
  <si>
    <t>Муниципальная комиссия по регулированию тарифов организаций жилищно-коммунального комплекса муниципального образования ЗАТО Видяево</t>
  </si>
  <si>
    <t xml:space="preserve">Проведение заседаний комиссии по работе с управляющими организациями по вопросам собираемости платежей населения </t>
  </si>
  <si>
    <t>Взыскание просроченной задолженности путем претензионно-исковой работы с задолжниками по оплате жилищно-коммунальных услуг</t>
  </si>
  <si>
    <t>Доля  просроченной задолженности потребителей услуг возращенной с помощью претензионно-исковой работы к общей сумме задолженности,%</t>
  </si>
  <si>
    <t>Ежегодное планирование финансово-хозяйственной деятельности муниципальных унитарных предприятий коммунальной сферы с учетом соблюдения принципов безубыточности</t>
  </si>
  <si>
    <t>ОПЭР и МИ                 МУПП ЖКХ ЗАТО Видяево</t>
  </si>
  <si>
    <t xml:space="preserve">Всего по подпрограмме       </t>
  </si>
  <si>
    <r>
      <t>Основное мероприятие: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модернизация жилого фонда и коммунальной инфраструктуры в целях повышения комфортной и безопасной жизнедеятельности населения ЗАТО Видяево</t>
    </r>
  </si>
  <si>
    <t> Всего:в т.ч.:</t>
  </si>
  <si>
    <t>Проведение текущего ремонта жилого фонда, (оснащение энергоэкономичными лампами освещения подъездов многоквартирных домов, гидропромывка систем отопления многоквартирных домов и муниципальных зданий, также переход на изолирующие материалы нового поколения)</t>
  </si>
  <si>
    <t xml:space="preserve">                          МБ</t>
  </si>
  <si>
    <t xml:space="preserve">Всего:                в т.ч.:  </t>
  </si>
  <si>
    <t>Внесение изменений в Программу комплексного развития систем коммунальной инфраструктуры городского округа ЗАТО Видяево Мурманской области на 2014-2027 года</t>
  </si>
  <si>
    <t>2019 год</t>
  </si>
  <si>
    <t>2020 год</t>
  </si>
  <si>
    <t>2015-2020</t>
  </si>
  <si>
    <t>1.13.</t>
  </si>
  <si>
    <t>1.14.</t>
  </si>
  <si>
    <t>1.15.</t>
  </si>
  <si>
    <t>Всего:             в т.ч.:</t>
  </si>
  <si>
    <t>Всего:               в т.ч.:</t>
  </si>
  <si>
    <t>Выполняется в рамках муниципального задания</t>
  </si>
  <si>
    <t>беззатратное мероприятие</t>
  </si>
  <si>
    <t>Расходы управляющей организации на управление многоквартирными домами</t>
  </si>
  <si>
    <t>Всего:                     в т.ч.:</t>
  </si>
  <si>
    <t>Наличие согласованных планов финансово-хозяйственной деятельности муниципальных унитарных предприятий коммунальной сферы, да/нет</t>
  </si>
  <si>
    <t>ПЕРЕЧЕНЬ ОСНОВНЫХ МЕРОПРИЯТИЙ ПОДПРОГРАММЫ</t>
  </si>
  <si>
    <t>«Развитие жилищно-коммунального комплекса ЗАТО Видяево»</t>
  </si>
  <si>
    <t>Наличие актуальной информации на официальном сайте   ЗАТО Видяево, да/нет</t>
  </si>
  <si>
    <t xml:space="preserve">Модернизация и ремонт теплоснабжающего комплекса </t>
  </si>
  <si>
    <t>1.6.2.</t>
  </si>
  <si>
    <t>Замена котла ДЕ-16/14 на ДЕ-6,5/14 – малой мощности, кровли ЦТП-1 и дымовой трубы по результатам экспертного обследования, проведение технического освидетельствования емкостей и трубопроводов мазута котельной и технических устройств, замена подземных газоходов к/а № 4,5,6 на наружные, наружный и внутренний осмотр парового котла, замена насосов, экспертные исследования котельной и парового котла, обследование стального резервуара</t>
  </si>
  <si>
    <t>Чистка емкостей с утилизацией отходов и освидетельствование дымовой трубы котельной 801 ТЦ</t>
  </si>
  <si>
    <t>1.6.1.</t>
  </si>
  <si>
    <t>Увеличение срока службы теплоснабжающего комплекса, да/нет</t>
  </si>
  <si>
    <t>Увеличение срока службы трубопроводов, котельной и здания ЦТП-1, да/нет</t>
  </si>
  <si>
    <t>Увеличение срока службы емкостей и дымовой трубы, да/нет</t>
  </si>
  <si>
    <t>Развитие ЖКХ</t>
  </si>
  <si>
    <t>Благоустр</t>
  </si>
  <si>
    <t>Кап ремонт</t>
  </si>
  <si>
    <t>МБУ УМС</t>
  </si>
  <si>
    <t>ВСЕГО</t>
  </si>
  <si>
    <t xml:space="preserve"> ВС</t>
  </si>
  <si>
    <t>ОБ</t>
  </si>
  <si>
    <t>ВС</t>
  </si>
  <si>
    <t>Взносы на капитальный ремонт по МКД</t>
  </si>
  <si>
    <t>жилые</t>
  </si>
  <si>
    <t>нежилые</t>
  </si>
  <si>
    <t xml:space="preserve">площадь </t>
  </si>
  <si>
    <t>за м2 в месяц</t>
  </si>
  <si>
    <t>кол-во месяцев</t>
  </si>
  <si>
    <t>итого в год</t>
  </si>
  <si>
    <t>1.18.</t>
  </si>
  <si>
    <t>Проведение технического обследования объектов теплоснабжения и горячего водоснабжения ЗАТО Видяево</t>
  </si>
  <si>
    <t xml:space="preserve">Проведение своевременного пересмотра и утверждения экономически обоснованной платы за содержаниежилого помещения, включающую в себя плату за услуги и работы по управлению многоквартирным домом, содержанию и текущему ремонту общего имущества в многоквартирном доме </t>
  </si>
  <si>
    <t>Пересмотр и утверждение платы за содержание жилого помещения, включающую в себя плату за услуги и работы по управлению многоквартирным домом, содержанию и текущему ремонту общего имущества в многоквартирном доме, кол./год</t>
  </si>
  <si>
    <t>Межведомственная рабочая группа по повышению собираемости платежей с населения и прочих потребителей коммунальных услуг ЗАТО Видяево</t>
  </si>
  <si>
    <t>Внесены изменения в Программу комплексного развития систем коммунальной инфраструктуры городского округа ЗАТО Видяево Мурманской области на 2014-2027 года</t>
  </si>
  <si>
    <t>Проведено техническое обследование объектов теплоснабжения и горячего водоснабжения ЗАТО Видяево</t>
  </si>
  <si>
    <t xml:space="preserve">ОПЭР и МИ                 </t>
  </si>
  <si>
    <t>Приложение № 1</t>
  </si>
  <si>
    <t>к изменениям в муниципальную программу «Обеспечение комфортной</t>
  </si>
  <si>
    <t>среды проживания населения муниципального образования ЗАТО Видяево»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</si>
</sst>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" fontId="2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2" fontId="0" fillId="0" borderId="0" xfId="0" applyNumberFormat="1" applyFill="1"/>
    <xf numFmtId="0" fontId="5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wrapText="1"/>
    </xf>
    <xf numFmtId="0" fontId="0" fillId="0" borderId="0" xfId="0" applyFill="1" applyAlignment="1">
      <alignment horizontal="right" vertical="center"/>
    </xf>
    <xf numFmtId="0" fontId="7" fillId="0" borderId="1" xfId="0" applyFont="1" applyFill="1" applyBorder="1"/>
    <xf numFmtId="0" fontId="8" fillId="0" borderId="1" xfId="0" applyFont="1" applyFill="1" applyBorder="1"/>
    <xf numFmtId="4" fontId="7" fillId="0" borderId="1" xfId="0" applyNumberFormat="1" applyFont="1" applyFill="1" applyBorder="1"/>
    <xf numFmtId="4" fontId="8" fillId="0" borderId="1" xfId="0" applyNumberFormat="1" applyFont="1" applyFill="1" applyBorder="1"/>
    <xf numFmtId="4" fontId="0" fillId="0" borderId="0" xfId="0" applyNumberFormat="1" applyFill="1"/>
    <xf numFmtId="0" fontId="0" fillId="0" borderId="0" xfId="0" applyFill="1" applyAlignment="1"/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0" fontId="6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" fontId="8" fillId="0" borderId="5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tabSelected="1" topLeftCell="C37" zoomScale="90" zoomScaleNormal="90" workbookViewId="0">
      <selection activeCell="N15" sqref="N15"/>
    </sheetView>
  </sheetViews>
  <sheetFormatPr defaultRowHeight="15" x14ac:dyDescent="0.25"/>
  <cols>
    <col min="1" max="1" width="6" style="2" customWidth="1"/>
    <col min="2" max="2" width="28" style="3" customWidth="1"/>
    <col min="3" max="3" width="10.85546875" style="2" customWidth="1"/>
    <col min="4" max="4" width="12.140625" style="2" customWidth="1"/>
    <col min="5" max="5" width="10.5703125" style="4" customWidth="1"/>
    <col min="6" max="11" width="9.140625" style="4"/>
    <col min="12" max="12" width="20.42578125" style="2" customWidth="1"/>
    <col min="13" max="18" width="9.140625" style="2"/>
    <col min="19" max="19" width="16.5703125" style="2" customWidth="1"/>
    <col min="20" max="16384" width="9.140625" style="2"/>
  </cols>
  <sheetData>
    <row r="1" spans="1:19" ht="18.75" x14ac:dyDescent="0.3">
      <c r="L1" s="8"/>
      <c r="M1" s="8"/>
      <c r="N1" s="8"/>
      <c r="O1" s="8"/>
      <c r="P1" s="32" t="s">
        <v>132</v>
      </c>
      <c r="Q1" s="32"/>
      <c r="R1" s="32"/>
      <c r="S1" s="32"/>
    </row>
    <row r="2" spans="1:19" ht="18.75" customHeight="1" x14ac:dyDescent="0.3">
      <c r="L2" s="32" t="s">
        <v>133</v>
      </c>
      <c r="M2" s="32"/>
      <c r="N2" s="32"/>
      <c r="O2" s="32"/>
      <c r="P2" s="32"/>
      <c r="Q2" s="32"/>
      <c r="R2" s="32"/>
      <c r="S2" s="32"/>
    </row>
    <row r="3" spans="1:19" ht="18.75" customHeight="1" x14ac:dyDescent="0.3">
      <c r="L3" s="32" t="s">
        <v>134</v>
      </c>
      <c r="M3" s="32"/>
      <c r="N3" s="32"/>
      <c r="O3" s="32"/>
      <c r="P3" s="32"/>
      <c r="Q3" s="32"/>
      <c r="R3" s="32"/>
      <c r="S3" s="32"/>
    </row>
    <row r="4" spans="1:19" ht="10.5" customHeight="1" x14ac:dyDescent="0.3">
      <c r="L4" s="12"/>
      <c r="M4" s="12"/>
      <c r="N4" s="12"/>
      <c r="O4" s="12"/>
      <c r="P4" s="12"/>
      <c r="Q4" s="12"/>
      <c r="R4" s="12"/>
      <c r="S4" s="12"/>
    </row>
    <row r="5" spans="1:19" ht="18.75" x14ac:dyDescent="0.3">
      <c r="A5" s="48" t="s">
        <v>98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</row>
    <row r="6" spans="1:19" ht="18.75" x14ac:dyDescent="0.3">
      <c r="A6" s="48" t="s">
        <v>99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8" spans="1:19" ht="37.5" customHeight="1" x14ac:dyDescent="0.25">
      <c r="A8" s="33" t="s">
        <v>0</v>
      </c>
      <c r="B8" s="34" t="s">
        <v>1</v>
      </c>
      <c r="C8" s="34" t="s">
        <v>2</v>
      </c>
      <c r="D8" s="11" t="s">
        <v>3</v>
      </c>
      <c r="E8" s="35" t="s">
        <v>5</v>
      </c>
      <c r="F8" s="35"/>
      <c r="G8" s="35"/>
      <c r="H8" s="35"/>
      <c r="I8" s="35"/>
      <c r="J8" s="15"/>
      <c r="K8" s="15"/>
      <c r="L8" s="34" t="s">
        <v>6</v>
      </c>
      <c r="M8" s="34"/>
      <c r="N8" s="34"/>
      <c r="O8" s="34"/>
      <c r="P8" s="34"/>
      <c r="Q8" s="11"/>
      <c r="R8" s="11"/>
      <c r="S8" s="34" t="s">
        <v>7</v>
      </c>
    </row>
    <row r="9" spans="1:19" ht="38.25" x14ac:dyDescent="0.25">
      <c r="A9" s="33"/>
      <c r="B9" s="34"/>
      <c r="C9" s="34"/>
      <c r="D9" s="11" t="s">
        <v>4</v>
      </c>
      <c r="E9" s="29" t="s">
        <v>8</v>
      </c>
      <c r="F9" s="29" t="s">
        <v>9</v>
      </c>
      <c r="G9" s="29" t="s">
        <v>10</v>
      </c>
      <c r="H9" s="30" t="s">
        <v>11</v>
      </c>
      <c r="I9" s="15" t="s">
        <v>12</v>
      </c>
      <c r="J9" s="15" t="s">
        <v>85</v>
      </c>
      <c r="K9" s="15" t="s">
        <v>86</v>
      </c>
      <c r="L9" s="11" t="s">
        <v>13</v>
      </c>
      <c r="M9" s="11" t="s">
        <v>9</v>
      </c>
      <c r="N9" s="11" t="s">
        <v>10</v>
      </c>
      <c r="O9" s="11" t="s">
        <v>11</v>
      </c>
      <c r="P9" s="11" t="s">
        <v>12</v>
      </c>
      <c r="Q9" s="11" t="s">
        <v>85</v>
      </c>
      <c r="R9" s="11" t="s">
        <v>86</v>
      </c>
      <c r="S9" s="34"/>
    </row>
    <row r="10" spans="1:19" x14ac:dyDescent="0.25">
      <c r="A10" s="10"/>
      <c r="B10" s="37" t="s">
        <v>14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</row>
    <row r="11" spans="1:19" x14ac:dyDescent="0.25">
      <c r="A11" s="10"/>
      <c r="B11" s="37" t="s">
        <v>15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19" ht="49.5" customHeight="1" x14ac:dyDescent="0.25">
      <c r="A12" s="33" t="s">
        <v>16</v>
      </c>
      <c r="B12" s="38" t="s">
        <v>79</v>
      </c>
      <c r="C12" s="36" t="s">
        <v>87</v>
      </c>
      <c r="D12" s="10" t="s">
        <v>80</v>
      </c>
      <c r="E12" s="1">
        <f>E13+E14</f>
        <v>276676.62</v>
      </c>
      <c r="F12" s="1">
        <f t="shared" ref="F12:K12" si="0">F13+F14</f>
        <v>54034.700000000004</v>
      </c>
      <c r="G12" s="1">
        <f>G13+G14</f>
        <v>49948.45</v>
      </c>
      <c r="H12" s="1">
        <f t="shared" si="0"/>
        <v>41070.310000000005</v>
      </c>
      <c r="I12" s="1">
        <f t="shared" si="0"/>
        <v>41743.440000000002</v>
      </c>
      <c r="J12" s="1">
        <f t="shared" si="0"/>
        <v>44043.46</v>
      </c>
      <c r="K12" s="1">
        <f t="shared" si="0"/>
        <v>45836.26</v>
      </c>
      <c r="L12" s="34"/>
      <c r="M12" s="34"/>
      <c r="N12" s="34"/>
      <c r="O12" s="34"/>
      <c r="P12" s="34"/>
      <c r="Q12" s="41"/>
      <c r="R12" s="41"/>
      <c r="S12" s="46"/>
    </row>
    <row r="13" spans="1:19" ht="20.25" customHeight="1" x14ac:dyDescent="0.25">
      <c r="A13" s="33"/>
      <c r="B13" s="39"/>
      <c r="C13" s="36"/>
      <c r="D13" s="10" t="s">
        <v>19</v>
      </c>
      <c r="E13" s="1">
        <f>E42</f>
        <v>47799.6</v>
      </c>
      <c r="F13" s="1">
        <f t="shared" ref="F13:K13" si="1">F42</f>
        <v>20074.099999999999</v>
      </c>
      <c r="G13" s="1">
        <f t="shared" si="1"/>
        <v>14548.75</v>
      </c>
      <c r="H13" s="1">
        <f t="shared" si="1"/>
        <v>3865.23</v>
      </c>
      <c r="I13" s="1">
        <f t="shared" si="1"/>
        <v>2715.32</v>
      </c>
      <c r="J13" s="1">
        <f t="shared" si="1"/>
        <v>3298.1</v>
      </c>
      <c r="K13" s="1">
        <f t="shared" si="1"/>
        <v>3298.1</v>
      </c>
      <c r="L13" s="34"/>
      <c r="M13" s="34"/>
      <c r="N13" s="34"/>
      <c r="O13" s="34"/>
      <c r="P13" s="34"/>
      <c r="Q13" s="42"/>
      <c r="R13" s="42"/>
      <c r="S13" s="46"/>
    </row>
    <row r="14" spans="1:19" ht="20.25" customHeight="1" x14ac:dyDescent="0.25">
      <c r="A14" s="33"/>
      <c r="B14" s="40"/>
      <c r="C14" s="36"/>
      <c r="D14" s="10" t="s">
        <v>20</v>
      </c>
      <c r="E14" s="1">
        <f>E43</f>
        <v>228877.02</v>
      </c>
      <c r="F14" s="1">
        <f t="shared" ref="F14:K14" si="2">F43</f>
        <v>33960.600000000006</v>
      </c>
      <c r="G14" s="1">
        <f t="shared" si="2"/>
        <v>35399.699999999997</v>
      </c>
      <c r="H14" s="1">
        <f t="shared" si="2"/>
        <v>37205.08</v>
      </c>
      <c r="I14" s="1">
        <f t="shared" si="2"/>
        <v>39028.120000000003</v>
      </c>
      <c r="J14" s="1">
        <f t="shared" si="2"/>
        <v>40745.360000000001</v>
      </c>
      <c r="K14" s="1">
        <f t="shared" si="2"/>
        <v>42538.16</v>
      </c>
      <c r="L14" s="34"/>
      <c r="M14" s="34"/>
      <c r="N14" s="34"/>
      <c r="O14" s="34"/>
      <c r="P14" s="34"/>
      <c r="Q14" s="43"/>
      <c r="R14" s="43"/>
      <c r="S14" s="46"/>
    </row>
    <row r="15" spans="1:19" ht="86.25" customHeight="1" x14ac:dyDescent="0.25">
      <c r="A15" s="33" t="s">
        <v>21</v>
      </c>
      <c r="B15" s="36" t="s">
        <v>22</v>
      </c>
      <c r="C15" s="33" t="s">
        <v>87</v>
      </c>
      <c r="D15" s="10" t="s">
        <v>96</v>
      </c>
      <c r="E15" s="1">
        <f>SUM(F15:K15)</f>
        <v>170366.1</v>
      </c>
      <c r="F15" s="1">
        <f t="shared" ref="F15:I15" si="3">SUM(F16)</f>
        <v>25470.400000000001</v>
      </c>
      <c r="G15" s="1">
        <f t="shared" si="3"/>
        <v>26315.200000000001</v>
      </c>
      <c r="H15" s="1">
        <f t="shared" si="3"/>
        <v>27657.27</v>
      </c>
      <c r="I15" s="1">
        <f t="shared" si="3"/>
        <v>29012.47</v>
      </c>
      <c r="J15" s="1">
        <f t="shared" ref="J15" si="4">SUM(J16)</f>
        <v>30289.02</v>
      </c>
      <c r="K15" s="1">
        <f t="shared" ref="K15" si="5">SUM(K16)</f>
        <v>31621.74</v>
      </c>
      <c r="L15" s="10" t="s">
        <v>23</v>
      </c>
      <c r="M15" s="9">
        <v>365</v>
      </c>
      <c r="N15" s="9">
        <v>365</v>
      </c>
      <c r="O15" s="9">
        <v>365</v>
      </c>
      <c r="P15" s="9">
        <v>365</v>
      </c>
      <c r="Q15" s="9">
        <v>365</v>
      </c>
      <c r="R15" s="9">
        <v>365</v>
      </c>
      <c r="S15" s="33" t="s">
        <v>24</v>
      </c>
    </row>
    <row r="16" spans="1:19" ht="51" customHeight="1" x14ac:dyDescent="0.25">
      <c r="A16" s="33"/>
      <c r="B16" s="36"/>
      <c r="C16" s="33"/>
      <c r="D16" s="5" t="s">
        <v>20</v>
      </c>
      <c r="E16" s="1">
        <f>SUM(F16:K16)</f>
        <v>170366.1</v>
      </c>
      <c r="F16" s="1">
        <v>25470.400000000001</v>
      </c>
      <c r="G16" s="1">
        <v>26315.200000000001</v>
      </c>
      <c r="H16" s="1">
        <v>27657.27</v>
      </c>
      <c r="I16" s="1">
        <v>29012.47</v>
      </c>
      <c r="J16" s="1">
        <v>30289.02</v>
      </c>
      <c r="K16" s="1">
        <v>31621.74</v>
      </c>
      <c r="L16" s="10" t="s">
        <v>25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33"/>
    </row>
    <row r="17" spans="1:19" ht="53.25" customHeight="1" x14ac:dyDescent="0.25">
      <c r="A17" s="33" t="s">
        <v>26</v>
      </c>
      <c r="B17" s="36" t="s">
        <v>27</v>
      </c>
      <c r="C17" s="33" t="s">
        <v>87</v>
      </c>
      <c r="D17" s="10" t="s">
        <v>92</v>
      </c>
      <c r="E17" s="1">
        <f>SUM(F17:K17)</f>
        <v>18755.669999999998</v>
      </c>
      <c r="F17" s="1">
        <f t="shared" ref="F17:K17" si="6">SUM(F18)</f>
        <v>2739.1</v>
      </c>
      <c r="G17" s="1">
        <f t="shared" si="6"/>
        <v>3420.36</v>
      </c>
      <c r="H17" s="1">
        <f t="shared" si="6"/>
        <v>3284.69</v>
      </c>
      <c r="I17" s="1">
        <f t="shared" si="6"/>
        <v>2715.32</v>
      </c>
      <c r="J17" s="1">
        <f t="shared" si="6"/>
        <v>3298.1</v>
      </c>
      <c r="K17" s="1">
        <f t="shared" si="6"/>
        <v>3298.1</v>
      </c>
      <c r="L17" s="10" t="s">
        <v>29</v>
      </c>
      <c r="M17" s="9">
        <v>365</v>
      </c>
      <c r="N17" s="9">
        <v>365</v>
      </c>
      <c r="O17" s="9">
        <v>365</v>
      </c>
      <c r="P17" s="9">
        <v>365</v>
      </c>
      <c r="Q17" s="9">
        <v>365</v>
      </c>
      <c r="R17" s="9">
        <v>365</v>
      </c>
      <c r="S17" s="41" t="s">
        <v>30</v>
      </c>
    </row>
    <row r="18" spans="1:19" ht="40.5" customHeight="1" x14ac:dyDescent="0.25">
      <c r="A18" s="33"/>
      <c r="B18" s="36"/>
      <c r="C18" s="33"/>
      <c r="D18" s="10" t="s">
        <v>28</v>
      </c>
      <c r="E18" s="1">
        <f>SUM(F18:K18)</f>
        <v>18755.669999999998</v>
      </c>
      <c r="F18" s="1">
        <v>2739.1</v>
      </c>
      <c r="G18" s="1">
        <f>595.54+2824.82</f>
        <v>3420.36</v>
      </c>
      <c r="H18" s="1">
        <v>3284.69</v>
      </c>
      <c r="I18" s="1">
        <v>2715.32</v>
      </c>
      <c r="J18" s="1">
        <v>3298.1</v>
      </c>
      <c r="K18" s="1">
        <v>3298.1</v>
      </c>
      <c r="L18" s="10" t="s">
        <v>25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43"/>
    </row>
    <row r="19" spans="1:19" ht="89.25" x14ac:dyDescent="0.25">
      <c r="A19" s="10" t="s">
        <v>31</v>
      </c>
      <c r="B19" s="14" t="s">
        <v>32</v>
      </c>
      <c r="C19" s="10" t="s">
        <v>87</v>
      </c>
      <c r="D19" s="10" t="s">
        <v>33</v>
      </c>
      <c r="E19" s="1" t="s">
        <v>34</v>
      </c>
      <c r="F19" s="1" t="s">
        <v>35</v>
      </c>
      <c r="G19" s="1" t="s">
        <v>35</v>
      </c>
      <c r="H19" s="1" t="s">
        <v>35</v>
      </c>
      <c r="I19" s="1" t="s">
        <v>35</v>
      </c>
      <c r="J19" s="1" t="s">
        <v>35</v>
      </c>
      <c r="K19" s="1" t="s">
        <v>35</v>
      </c>
      <c r="L19" s="10" t="s">
        <v>36</v>
      </c>
      <c r="M19" s="9">
        <v>100</v>
      </c>
      <c r="N19" s="9">
        <v>100</v>
      </c>
      <c r="O19" s="9">
        <v>100</v>
      </c>
      <c r="P19" s="9">
        <v>100</v>
      </c>
      <c r="Q19" s="9">
        <v>100</v>
      </c>
      <c r="R19" s="9">
        <v>100</v>
      </c>
      <c r="S19" s="10" t="s">
        <v>37</v>
      </c>
    </row>
    <row r="20" spans="1:19" ht="54" customHeight="1" x14ac:dyDescent="0.25">
      <c r="A20" s="33" t="s">
        <v>38</v>
      </c>
      <c r="B20" s="38" t="s">
        <v>81</v>
      </c>
      <c r="C20" s="44" t="s">
        <v>87</v>
      </c>
      <c r="D20" s="10" t="s">
        <v>91</v>
      </c>
      <c r="E20" s="1">
        <f>SUM(F20:K20)</f>
        <v>58510.92</v>
      </c>
      <c r="F20" s="1">
        <f t="shared" ref="F20:K20" si="7">SUM(F21)</f>
        <v>8490.2000000000007</v>
      </c>
      <c r="G20" s="1">
        <f t="shared" si="7"/>
        <v>9084.5</v>
      </c>
      <c r="H20" s="1">
        <f t="shared" si="7"/>
        <v>9547.81</v>
      </c>
      <c r="I20" s="1">
        <f t="shared" si="7"/>
        <v>10015.65</v>
      </c>
      <c r="J20" s="1">
        <f t="shared" si="7"/>
        <v>10456.34</v>
      </c>
      <c r="K20" s="1">
        <f t="shared" si="7"/>
        <v>10916.42</v>
      </c>
      <c r="L20" s="33" t="s">
        <v>39</v>
      </c>
      <c r="M20" s="46">
        <v>100</v>
      </c>
      <c r="N20" s="46">
        <v>100</v>
      </c>
      <c r="O20" s="46">
        <v>100</v>
      </c>
      <c r="P20" s="46">
        <v>100</v>
      </c>
      <c r="Q20" s="46">
        <v>100</v>
      </c>
      <c r="R20" s="46">
        <v>100</v>
      </c>
      <c r="S20" s="33" t="s">
        <v>40</v>
      </c>
    </row>
    <row r="21" spans="1:19" ht="76.5" customHeight="1" x14ac:dyDescent="0.25">
      <c r="A21" s="33"/>
      <c r="B21" s="40"/>
      <c r="C21" s="45"/>
      <c r="D21" s="10" t="s">
        <v>20</v>
      </c>
      <c r="E21" s="1">
        <f t="shared" ref="E21:E27" si="8">SUM(F21:K21)</f>
        <v>58510.92</v>
      </c>
      <c r="F21" s="1">
        <v>8490.2000000000007</v>
      </c>
      <c r="G21" s="1">
        <v>9084.5</v>
      </c>
      <c r="H21" s="1">
        <v>9547.81</v>
      </c>
      <c r="I21" s="1">
        <v>10015.65</v>
      </c>
      <c r="J21" s="1">
        <v>10456.34</v>
      </c>
      <c r="K21" s="1">
        <v>10916.42</v>
      </c>
      <c r="L21" s="33"/>
      <c r="M21" s="46"/>
      <c r="N21" s="46"/>
      <c r="O21" s="46"/>
      <c r="P21" s="46"/>
      <c r="Q21" s="46"/>
      <c r="R21" s="46"/>
      <c r="S21" s="33"/>
    </row>
    <row r="22" spans="1:19" ht="61.5" customHeight="1" x14ac:dyDescent="0.25">
      <c r="A22" s="33" t="s">
        <v>41</v>
      </c>
      <c r="B22" s="36" t="s">
        <v>42</v>
      </c>
      <c r="C22" s="33" t="s">
        <v>87</v>
      </c>
      <c r="D22" s="10" t="s">
        <v>83</v>
      </c>
      <c r="E22" s="1">
        <f t="shared" si="8"/>
        <v>23335</v>
      </c>
      <c r="F22" s="1">
        <f t="shared" ref="F22:K22" si="9">SUM(F23)</f>
        <v>14335</v>
      </c>
      <c r="G22" s="1">
        <f t="shared" si="9"/>
        <v>9000</v>
      </c>
      <c r="H22" s="1">
        <f t="shared" si="9"/>
        <v>0</v>
      </c>
      <c r="I22" s="1">
        <f t="shared" si="9"/>
        <v>0</v>
      </c>
      <c r="J22" s="1">
        <f t="shared" si="9"/>
        <v>0</v>
      </c>
      <c r="K22" s="1">
        <f t="shared" si="9"/>
        <v>0</v>
      </c>
      <c r="L22" s="33" t="s">
        <v>43</v>
      </c>
      <c r="M22" s="46" t="s">
        <v>44</v>
      </c>
      <c r="N22" s="46" t="s">
        <v>35</v>
      </c>
      <c r="O22" s="46" t="s">
        <v>44</v>
      </c>
      <c r="P22" s="46" t="s">
        <v>44</v>
      </c>
      <c r="Q22" s="46" t="s">
        <v>44</v>
      </c>
      <c r="R22" s="46" t="s">
        <v>44</v>
      </c>
      <c r="S22" s="33" t="s">
        <v>45</v>
      </c>
    </row>
    <row r="23" spans="1:19" ht="111.75" customHeight="1" x14ac:dyDescent="0.25">
      <c r="A23" s="33"/>
      <c r="B23" s="36"/>
      <c r="C23" s="33"/>
      <c r="D23" s="10" t="s">
        <v>82</v>
      </c>
      <c r="E23" s="1">
        <f t="shared" si="8"/>
        <v>23335</v>
      </c>
      <c r="F23" s="1">
        <v>14335</v>
      </c>
      <c r="G23" s="1">
        <v>9000</v>
      </c>
      <c r="H23" s="1">
        <v>0</v>
      </c>
      <c r="I23" s="1">
        <v>0</v>
      </c>
      <c r="J23" s="1">
        <v>0</v>
      </c>
      <c r="K23" s="1">
        <v>0</v>
      </c>
      <c r="L23" s="33"/>
      <c r="M23" s="46"/>
      <c r="N23" s="46"/>
      <c r="O23" s="46"/>
      <c r="P23" s="46"/>
      <c r="Q23" s="46"/>
      <c r="R23" s="46"/>
      <c r="S23" s="33"/>
    </row>
    <row r="24" spans="1:19" ht="27.75" customHeight="1" x14ac:dyDescent="0.25">
      <c r="A24" s="33" t="s">
        <v>46</v>
      </c>
      <c r="B24" s="36" t="s">
        <v>101</v>
      </c>
      <c r="C24" s="33" t="s">
        <v>87</v>
      </c>
      <c r="D24" s="10" t="s">
        <v>92</v>
      </c>
      <c r="E24" s="1">
        <f>SUM(F24:K24)</f>
        <v>5208.9299999999994</v>
      </c>
      <c r="F24" s="1">
        <f t="shared" ref="F24:K24" si="10">SUM(F25)</f>
        <v>3000</v>
      </c>
      <c r="G24" s="1">
        <f t="shared" si="10"/>
        <v>2028.3899999999999</v>
      </c>
      <c r="H24" s="1">
        <f t="shared" si="10"/>
        <v>180.54</v>
      </c>
      <c r="I24" s="1">
        <f t="shared" si="10"/>
        <v>0</v>
      </c>
      <c r="J24" s="1">
        <f t="shared" si="10"/>
        <v>0</v>
      </c>
      <c r="K24" s="1">
        <f t="shared" si="10"/>
        <v>0</v>
      </c>
      <c r="L24" s="33" t="s">
        <v>106</v>
      </c>
      <c r="M24" s="46" t="s">
        <v>44</v>
      </c>
      <c r="N24" s="46" t="s">
        <v>44</v>
      </c>
      <c r="O24" s="46" t="s">
        <v>35</v>
      </c>
      <c r="P24" s="46" t="s">
        <v>35</v>
      </c>
      <c r="Q24" s="46" t="s">
        <v>35</v>
      </c>
      <c r="R24" s="46" t="s">
        <v>35</v>
      </c>
      <c r="S24" s="33" t="s">
        <v>40</v>
      </c>
    </row>
    <row r="25" spans="1:19" ht="49.5" customHeight="1" x14ac:dyDescent="0.25">
      <c r="A25" s="33"/>
      <c r="B25" s="36"/>
      <c r="C25" s="33"/>
      <c r="D25" s="10" t="s">
        <v>28</v>
      </c>
      <c r="E25" s="1">
        <f t="shared" si="8"/>
        <v>5208.9299999999994</v>
      </c>
      <c r="F25" s="1">
        <f>F26+F27</f>
        <v>3000</v>
      </c>
      <c r="G25" s="1">
        <f>G26+G27</f>
        <v>2028.3899999999999</v>
      </c>
      <c r="H25" s="1">
        <f t="shared" ref="H25:K25" si="11">H26+H27</f>
        <v>180.54</v>
      </c>
      <c r="I25" s="1">
        <f t="shared" si="11"/>
        <v>0</v>
      </c>
      <c r="J25" s="1">
        <f t="shared" si="11"/>
        <v>0</v>
      </c>
      <c r="K25" s="1">
        <f t="shared" si="11"/>
        <v>0</v>
      </c>
      <c r="L25" s="33"/>
      <c r="M25" s="46"/>
      <c r="N25" s="46"/>
      <c r="O25" s="46"/>
      <c r="P25" s="46"/>
      <c r="Q25" s="46"/>
      <c r="R25" s="46"/>
      <c r="S25" s="33"/>
    </row>
    <row r="26" spans="1:19" ht="229.5" x14ac:dyDescent="0.25">
      <c r="A26" s="10" t="s">
        <v>105</v>
      </c>
      <c r="B26" s="14" t="s">
        <v>103</v>
      </c>
      <c r="C26" s="10" t="s">
        <v>87</v>
      </c>
      <c r="D26" s="10" t="s">
        <v>65</v>
      </c>
      <c r="E26" s="1">
        <f>SUM(F26:K26)</f>
        <v>4730.54</v>
      </c>
      <c r="F26" s="1">
        <v>3000</v>
      </c>
      <c r="G26" s="1">
        <v>1550</v>
      </c>
      <c r="H26" s="31">
        <v>180.54</v>
      </c>
      <c r="I26" s="1">
        <v>0</v>
      </c>
      <c r="J26" s="1">
        <v>0</v>
      </c>
      <c r="K26" s="1">
        <v>0</v>
      </c>
      <c r="L26" s="10" t="s">
        <v>107</v>
      </c>
      <c r="M26" s="9" t="s">
        <v>44</v>
      </c>
      <c r="N26" s="9" t="s">
        <v>44</v>
      </c>
      <c r="O26" s="9" t="s">
        <v>35</v>
      </c>
      <c r="P26" s="9" t="s">
        <v>35</v>
      </c>
      <c r="Q26" s="9" t="s">
        <v>35</v>
      </c>
      <c r="R26" s="9" t="s">
        <v>35</v>
      </c>
      <c r="S26" s="10" t="s">
        <v>40</v>
      </c>
    </row>
    <row r="27" spans="1:19" ht="57" customHeight="1" x14ac:dyDescent="0.25">
      <c r="A27" s="10" t="s">
        <v>102</v>
      </c>
      <c r="B27" s="14" t="s">
        <v>104</v>
      </c>
      <c r="C27" s="10" t="s">
        <v>87</v>
      </c>
      <c r="D27" s="10" t="s">
        <v>65</v>
      </c>
      <c r="E27" s="1">
        <f t="shared" si="8"/>
        <v>478.39</v>
      </c>
      <c r="F27" s="1">
        <v>0</v>
      </c>
      <c r="G27" s="1">
        <v>478.39</v>
      </c>
      <c r="H27" s="1">
        <v>0</v>
      </c>
      <c r="I27" s="1">
        <v>0</v>
      </c>
      <c r="J27" s="1">
        <v>0</v>
      </c>
      <c r="K27" s="1">
        <v>0</v>
      </c>
      <c r="L27" s="10" t="s">
        <v>108</v>
      </c>
      <c r="M27" s="9" t="s">
        <v>35</v>
      </c>
      <c r="N27" s="9" t="s">
        <v>44</v>
      </c>
      <c r="O27" s="22" t="s">
        <v>35</v>
      </c>
      <c r="P27" s="9" t="s">
        <v>35</v>
      </c>
      <c r="Q27" s="9" t="s">
        <v>35</v>
      </c>
      <c r="R27" s="9" t="s">
        <v>35</v>
      </c>
      <c r="S27" s="10" t="s">
        <v>40</v>
      </c>
    </row>
    <row r="28" spans="1:19" ht="51" x14ac:dyDescent="0.25">
      <c r="A28" s="10" t="s">
        <v>47</v>
      </c>
      <c r="B28" s="14" t="s">
        <v>48</v>
      </c>
      <c r="C28" s="10" t="s">
        <v>87</v>
      </c>
      <c r="D28" s="10" t="s">
        <v>49</v>
      </c>
      <c r="E28" s="1" t="s">
        <v>34</v>
      </c>
      <c r="F28" s="1" t="s">
        <v>35</v>
      </c>
      <c r="G28" s="1" t="s">
        <v>35</v>
      </c>
      <c r="H28" s="1" t="s">
        <v>35</v>
      </c>
      <c r="I28" s="1" t="s">
        <v>35</v>
      </c>
      <c r="J28" s="1" t="s">
        <v>35</v>
      </c>
      <c r="K28" s="1" t="s">
        <v>35</v>
      </c>
      <c r="L28" s="10" t="s">
        <v>50</v>
      </c>
      <c r="M28" s="9" t="s">
        <v>51</v>
      </c>
      <c r="N28" s="9" t="s">
        <v>51</v>
      </c>
      <c r="O28" s="9" t="s">
        <v>44</v>
      </c>
      <c r="P28" s="9" t="s">
        <v>44</v>
      </c>
      <c r="Q28" s="9" t="s">
        <v>44</v>
      </c>
      <c r="R28" s="9" t="s">
        <v>44</v>
      </c>
      <c r="S28" s="10" t="s">
        <v>52</v>
      </c>
    </row>
    <row r="29" spans="1:19" ht="114.75" x14ac:dyDescent="0.25">
      <c r="A29" s="10" t="s">
        <v>53</v>
      </c>
      <c r="B29" s="14" t="s">
        <v>54</v>
      </c>
      <c r="C29" s="10" t="s">
        <v>87</v>
      </c>
      <c r="D29" s="10" t="s">
        <v>93</v>
      </c>
      <c r="E29" s="1" t="s">
        <v>34</v>
      </c>
      <c r="F29" s="1" t="s">
        <v>35</v>
      </c>
      <c r="G29" s="1" t="s">
        <v>35</v>
      </c>
      <c r="H29" s="1" t="s">
        <v>35</v>
      </c>
      <c r="I29" s="1" t="s">
        <v>35</v>
      </c>
      <c r="J29" s="1" t="s">
        <v>35</v>
      </c>
      <c r="K29" s="1" t="s">
        <v>35</v>
      </c>
      <c r="L29" s="10" t="s">
        <v>55</v>
      </c>
      <c r="M29" s="9" t="s">
        <v>44</v>
      </c>
      <c r="N29" s="9" t="s">
        <v>44</v>
      </c>
      <c r="O29" s="9" t="s">
        <v>44</v>
      </c>
      <c r="P29" s="9" t="s">
        <v>44</v>
      </c>
      <c r="Q29" s="9" t="s">
        <v>44</v>
      </c>
      <c r="R29" s="9" t="s">
        <v>44</v>
      </c>
      <c r="S29" s="10" t="s">
        <v>40</v>
      </c>
    </row>
    <row r="30" spans="1:19" ht="114.75" x14ac:dyDescent="0.25">
      <c r="A30" s="10" t="s">
        <v>56</v>
      </c>
      <c r="B30" s="14" t="s">
        <v>57</v>
      </c>
      <c r="C30" s="10" t="s">
        <v>87</v>
      </c>
      <c r="D30" s="10" t="s">
        <v>93</v>
      </c>
      <c r="E30" s="1" t="s">
        <v>34</v>
      </c>
      <c r="F30" s="1" t="s">
        <v>35</v>
      </c>
      <c r="G30" s="1" t="s">
        <v>35</v>
      </c>
      <c r="H30" s="1" t="s">
        <v>35</v>
      </c>
      <c r="I30" s="1" t="s">
        <v>35</v>
      </c>
      <c r="J30" s="1" t="s">
        <v>35</v>
      </c>
      <c r="K30" s="1" t="s">
        <v>35</v>
      </c>
      <c r="L30" s="10" t="s">
        <v>58</v>
      </c>
      <c r="M30" s="9">
        <v>6</v>
      </c>
      <c r="N30" s="9">
        <v>6</v>
      </c>
      <c r="O30" s="9">
        <v>6</v>
      </c>
      <c r="P30" s="9">
        <v>6</v>
      </c>
      <c r="Q30" s="9">
        <v>6</v>
      </c>
      <c r="R30" s="9">
        <v>6</v>
      </c>
      <c r="S30" s="10" t="s">
        <v>40</v>
      </c>
    </row>
    <row r="31" spans="1:19" ht="89.25" x14ac:dyDescent="0.25">
      <c r="A31" s="10" t="s">
        <v>59</v>
      </c>
      <c r="B31" s="14" t="s">
        <v>60</v>
      </c>
      <c r="C31" s="10" t="s">
        <v>87</v>
      </c>
      <c r="D31" s="10" t="s">
        <v>93</v>
      </c>
      <c r="E31" s="1" t="s">
        <v>34</v>
      </c>
      <c r="F31" s="1" t="s">
        <v>35</v>
      </c>
      <c r="G31" s="1" t="s">
        <v>35</v>
      </c>
      <c r="H31" s="1" t="s">
        <v>35</v>
      </c>
      <c r="I31" s="1" t="s">
        <v>35</v>
      </c>
      <c r="J31" s="1" t="s">
        <v>35</v>
      </c>
      <c r="K31" s="1" t="s">
        <v>35</v>
      </c>
      <c r="L31" s="10" t="s">
        <v>58</v>
      </c>
      <c r="M31" s="9">
        <v>6</v>
      </c>
      <c r="N31" s="9">
        <v>6</v>
      </c>
      <c r="O31" s="9">
        <v>6</v>
      </c>
      <c r="P31" s="9">
        <v>6</v>
      </c>
      <c r="Q31" s="9">
        <v>6</v>
      </c>
      <c r="R31" s="9">
        <v>6</v>
      </c>
      <c r="S31" s="10" t="s">
        <v>40</v>
      </c>
    </row>
    <row r="32" spans="1:19" ht="51" x14ac:dyDescent="0.25">
      <c r="A32" s="10" t="s">
        <v>61</v>
      </c>
      <c r="B32" s="14" t="s">
        <v>62</v>
      </c>
      <c r="C32" s="10" t="s">
        <v>87</v>
      </c>
      <c r="D32" s="10" t="s">
        <v>93</v>
      </c>
      <c r="E32" s="1" t="s">
        <v>34</v>
      </c>
      <c r="F32" s="1" t="s">
        <v>35</v>
      </c>
      <c r="G32" s="1" t="s">
        <v>35</v>
      </c>
      <c r="H32" s="1" t="s">
        <v>35</v>
      </c>
      <c r="I32" s="1" t="s">
        <v>35</v>
      </c>
      <c r="J32" s="1" t="s">
        <v>35</v>
      </c>
      <c r="K32" s="1" t="s">
        <v>35</v>
      </c>
      <c r="L32" s="20" t="s">
        <v>63</v>
      </c>
      <c r="M32" s="9">
        <v>100</v>
      </c>
      <c r="N32" s="9">
        <v>100</v>
      </c>
      <c r="O32" s="9">
        <v>100</v>
      </c>
      <c r="P32" s="9">
        <v>100</v>
      </c>
      <c r="Q32" s="9">
        <v>100</v>
      </c>
      <c r="R32" s="9">
        <v>100</v>
      </c>
      <c r="S32" s="10" t="s">
        <v>40</v>
      </c>
    </row>
    <row r="33" spans="1:19" ht="115.5" customHeight="1" x14ac:dyDescent="0.25">
      <c r="A33" s="10" t="s">
        <v>64</v>
      </c>
      <c r="B33" s="14" t="s">
        <v>68</v>
      </c>
      <c r="C33" s="10" t="s">
        <v>87</v>
      </c>
      <c r="D33" s="10" t="s">
        <v>69</v>
      </c>
      <c r="E33" s="1" t="s">
        <v>34</v>
      </c>
      <c r="F33" s="1" t="s">
        <v>35</v>
      </c>
      <c r="G33" s="1" t="s">
        <v>35</v>
      </c>
      <c r="H33" s="1" t="s">
        <v>35</v>
      </c>
      <c r="I33" s="1" t="s">
        <v>35</v>
      </c>
      <c r="J33" s="1" t="s">
        <v>35</v>
      </c>
      <c r="K33" s="1" t="s">
        <v>35</v>
      </c>
      <c r="L33" s="10" t="s">
        <v>100</v>
      </c>
      <c r="M33" s="9" t="s">
        <v>44</v>
      </c>
      <c r="N33" s="9" t="s">
        <v>44</v>
      </c>
      <c r="O33" s="9" t="s">
        <v>44</v>
      </c>
      <c r="P33" s="9" t="s">
        <v>44</v>
      </c>
      <c r="Q33" s="9" t="s">
        <v>44</v>
      </c>
      <c r="R33" s="9" t="s">
        <v>44</v>
      </c>
      <c r="S33" s="10" t="s">
        <v>70</v>
      </c>
    </row>
    <row r="34" spans="1:19" ht="165.75" x14ac:dyDescent="0.25">
      <c r="A34" s="10" t="s">
        <v>88</v>
      </c>
      <c r="B34" s="14" t="s">
        <v>126</v>
      </c>
      <c r="C34" s="10" t="s">
        <v>87</v>
      </c>
      <c r="D34" s="10" t="s">
        <v>94</v>
      </c>
      <c r="E34" s="1" t="s">
        <v>34</v>
      </c>
      <c r="F34" s="1" t="s">
        <v>35</v>
      </c>
      <c r="G34" s="1" t="s">
        <v>35</v>
      </c>
      <c r="H34" s="1" t="s">
        <v>35</v>
      </c>
      <c r="I34" s="1" t="s">
        <v>35</v>
      </c>
      <c r="J34" s="1" t="s">
        <v>35</v>
      </c>
      <c r="K34" s="1" t="s">
        <v>35</v>
      </c>
      <c r="L34" s="10" t="s">
        <v>127</v>
      </c>
      <c r="M34" s="9">
        <v>1</v>
      </c>
      <c r="N34" s="9">
        <v>1</v>
      </c>
      <c r="O34" s="9">
        <v>1</v>
      </c>
      <c r="P34" s="9">
        <v>1</v>
      </c>
      <c r="Q34" s="9">
        <v>1</v>
      </c>
      <c r="R34" s="9">
        <v>1</v>
      </c>
      <c r="S34" s="10" t="s">
        <v>72</v>
      </c>
    </row>
    <row r="35" spans="1:19" ht="87.75" customHeight="1" x14ac:dyDescent="0.25">
      <c r="A35" s="10" t="s">
        <v>89</v>
      </c>
      <c r="B35" s="14" t="s">
        <v>73</v>
      </c>
      <c r="C35" s="10" t="s">
        <v>87</v>
      </c>
      <c r="D35" s="10" t="s">
        <v>94</v>
      </c>
      <c r="E35" s="1" t="s">
        <v>34</v>
      </c>
      <c r="F35" s="1" t="s">
        <v>35</v>
      </c>
      <c r="G35" s="1" t="s">
        <v>35</v>
      </c>
      <c r="H35" s="1" t="s">
        <v>35</v>
      </c>
      <c r="I35" s="1" t="s">
        <v>35</v>
      </c>
      <c r="J35" s="1" t="s">
        <v>35</v>
      </c>
      <c r="K35" s="1" t="s">
        <v>35</v>
      </c>
      <c r="L35" s="10" t="s">
        <v>43</v>
      </c>
      <c r="M35" s="9" t="s">
        <v>44</v>
      </c>
      <c r="N35" s="9" t="s">
        <v>44</v>
      </c>
      <c r="O35" s="9" t="s">
        <v>44</v>
      </c>
      <c r="P35" s="9" t="s">
        <v>44</v>
      </c>
      <c r="Q35" s="9" t="s">
        <v>44</v>
      </c>
      <c r="R35" s="9" t="s">
        <v>44</v>
      </c>
      <c r="S35" s="10" t="s">
        <v>128</v>
      </c>
    </row>
    <row r="36" spans="1:19" ht="102" x14ac:dyDescent="0.25">
      <c r="A36" s="10" t="s">
        <v>90</v>
      </c>
      <c r="B36" s="14" t="s">
        <v>74</v>
      </c>
      <c r="C36" s="10" t="s">
        <v>87</v>
      </c>
      <c r="D36" s="10" t="s">
        <v>95</v>
      </c>
      <c r="E36" s="1" t="s">
        <v>34</v>
      </c>
      <c r="F36" s="1" t="s">
        <v>35</v>
      </c>
      <c r="G36" s="1" t="s">
        <v>35</v>
      </c>
      <c r="H36" s="1" t="s">
        <v>35</v>
      </c>
      <c r="I36" s="1" t="s">
        <v>35</v>
      </c>
      <c r="J36" s="1" t="s">
        <v>35</v>
      </c>
      <c r="K36" s="1" t="s">
        <v>35</v>
      </c>
      <c r="L36" s="10" t="s">
        <v>75</v>
      </c>
      <c r="M36" s="9">
        <v>100</v>
      </c>
      <c r="N36" s="9">
        <v>100</v>
      </c>
      <c r="O36" s="9">
        <v>100</v>
      </c>
      <c r="P36" s="9">
        <v>100</v>
      </c>
      <c r="Q36" s="9">
        <v>100</v>
      </c>
      <c r="R36" s="9">
        <v>100</v>
      </c>
      <c r="S36" s="10" t="s">
        <v>66</v>
      </c>
    </row>
    <row r="37" spans="1:19" ht="103.5" customHeight="1" x14ac:dyDescent="0.25">
      <c r="A37" s="10" t="s">
        <v>67</v>
      </c>
      <c r="B37" s="14" t="s">
        <v>76</v>
      </c>
      <c r="C37" s="10" t="s">
        <v>87</v>
      </c>
      <c r="D37" s="10" t="s">
        <v>94</v>
      </c>
      <c r="E37" s="1" t="s">
        <v>34</v>
      </c>
      <c r="F37" s="1" t="s">
        <v>35</v>
      </c>
      <c r="G37" s="1" t="s">
        <v>35</v>
      </c>
      <c r="H37" s="1" t="s">
        <v>35</v>
      </c>
      <c r="I37" s="1" t="s">
        <v>35</v>
      </c>
      <c r="J37" s="1" t="s">
        <v>35</v>
      </c>
      <c r="K37" s="1" t="s">
        <v>35</v>
      </c>
      <c r="L37" s="10" t="s">
        <v>97</v>
      </c>
      <c r="M37" s="9" t="s">
        <v>44</v>
      </c>
      <c r="N37" s="9" t="s">
        <v>44</v>
      </c>
      <c r="O37" s="9" t="s">
        <v>44</v>
      </c>
      <c r="P37" s="9" t="s">
        <v>44</v>
      </c>
      <c r="Q37" s="9" t="s">
        <v>44</v>
      </c>
      <c r="R37" s="9" t="s">
        <v>44</v>
      </c>
      <c r="S37" s="10" t="s">
        <v>77</v>
      </c>
    </row>
    <row r="38" spans="1:19" ht="114.75" customHeight="1" x14ac:dyDescent="0.25">
      <c r="A38" s="18" t="s">
        <v>71</v>
      </c>
      <c r="B38" s="17" t="s">
        <v>84</v>
      </c>
      <c r="C38" s="16" t="s">
        <v>87</v>
      </c>
      <c r="D38" s="10" t="s">
        <v>65</v>
      </c>
      <c r="E38" s="1">
        <v>200</v>
      </c>
      <c r="F38" s="1">
        <v>0</v>
      </c>
      <c r="G38" s="6">
        <v>100</v>
      </c>
      <c r="H38" s="1">
        <v>0</v>
      </c>
      <c r="I38" s="1">
        <v>0</v>
      </c>
      <c r="J38" s="6">
        <v>0</v>
      </c>
      <c r="K38" s="6">
        <v>0</v>
      </c>
      <c r="L38" s="18" t="s">
        <v>129</v>
      </c>
      <c r="M38" s="19" t="s">
        <v>35</v>
      </c>
      <c r="N38" s="19" t="s">
        <v>44</v>
      </c>
      <c r="O38" s="19" t="s">
        <v>35</v>
      </c>
      <c r="P38" s="19" t="s">
        <v>35</v>
      </c>
      <c r="Q38" s="19" t="s">
        <v>35</v>
      </c>
      <c r="R38" s="19" t="s">
        <v>35</v>
      </c>
      <c r="S38" s="16" t="s">
        <v>131</v>
      </c>
    </row>
    <row r="39" spans="1:19" ht="76.5" x14ac:dyDescent="0.25">
      <c r="A39" s="10" t="s">
        <v>124</v>
      </c>
      <c r="B39" s="21" t="s">
        <v>125</v>
      </c>
      <c r="C39" s="16" t="s">
        <v>87</v>
      </c>
      <c r="D39" s="16" t="s">
        <v>65</v>
      </c>
      <c r="E39" s="1">
        <f>H39</f>
        <v>400</v>
      </c>
      <c r="F39" s="1">
        <v>0</v>
      </c>
      <c r="G39" s="6">
        <v>0</v>
      </c>
      <c r="H39" s="1">
        <v>400</v>
      </c>
      <c r="I39" s="1">
        <v>0</v>
      </c>
      <c r="J39" s="6">
        <v>0</v>
      </c>
      <c r="K39" s="6">
        <v>0</v>
      </c>
      <c r="L39" s="10" t="s">
        <v>130</v>
      </c>
      <c r="M39" s="19" t="s">
        <v>35</v>
      </c>
      <c r="N39" s="19" t="s">
        <v>35</v>
      </c>
      <c r="O39" s="19" t="s">
        <v>44</v>
      </c>
      <c r="P39" s="19" t="s">
        <v>35</v>
      </c>
      <c r="Q39" s="19" t="s">
        <v>35</v>
      </c>
      <c r="R39" s="19" t="s">
        <v>35</v>
      </c>
      <c r="S39" s="16" t="s">
        <v>131</v>
      </c>
    </row>
    <row r="40" spans="1:19" x14ac:dyDescent="0.25">
      <c r="A40" s="47"/>
      <c r="B40" s="52" t="s">
        <v>78</v>
      </c>
      <c r="C40" s="37"/>
      <c r="D40" s="13" t="s">
        <v>17</v>
      </c>
      <c r="E40" s="7">
        <f>SUM(F40:K40)</f>
        <v>276676.62</v>
      </c>
      <c r="F40" s="7">
        <f>F42+F43</f>
        <v>54034.700000000004</v>
      </c>
      <c r="G40" s="7">
        <f t="shared" ref="G40:K40" si="12">G42+G43</f>
        <v>49948.45</v>
      </c>
      <c r="H40" s="7">
        <f t="shared" si="12"/>
        <v>41070.310000000005</v>
      </c>
      <c r="I40" s="7">
        <f t="shared" si="12"/>
        <v>41743.440000000002</v>
      </c>
      <c r="J40" s="7">
        <f t="shared" si="12"/>
        <v>44043.46</v>
      </c>
      <c r="K40" s="7">
        <f t="shared" si="12"/>
        <v>45836.26</v>
      </c>
      <c r="L40" s="53"/>
      <c r="M40" s="46"/>
      <c r="N40" s="46"/>
      <c r="O40" s="46"/>
      <c r="P40" s="46"/>
      <c r="Q40" s="49"/>
      <c r="R40" s="49"/>
      <c r="S40" s="46"/>
    </row>
    <row r="41" spans="1:19" x14ac:dyDescent="0.25">
      <c r="A41" s="47"/>
      <c r="B41" s="52"/>
      <c r="C41" s="37"/>
      <c r="D41" s="13" t="s">
        <v>18</v>
      </c>
      <c r="E41" s="7"/>
      <c r="F41" s="7"/>
      <c r="G41" s="7"/>
      <c r="H41" s="7"/>
      <c r="I41" s="7"/>
      <c r="J41" s="7"/>
      <c r="K41" s="7"/>
      <c r="L41" s="53"/>
      <c r="M41" s="46"/>
      <c r="N41" s="46"/>
      <c r="O41" s="46"/>
      <c r="P41" s="46"/>
      <c r="Q41" s="50"/>
      <c r="R41" s="50"/>
      <c r="S41" s="46"/>
    </row>
    <row r="42" spans="1:19" x14ac:dyDescent="0.25">
      <c r="A42" s="47"/>
      <c r="B42" s="52"/>
      <c r="C42" s="37"/>
      <c r="D42" s="13" t="s">
        <v>19</v>
      </c>
      <c r="E42" s="7">
        <f>SUM(F42:K42)</f>
        <v>47799.6</v>
      </c>
      <c r="F42" s="7">
        <f>F38+F25+F23+F18</f>
        <v>20074.099999999999</v>
      </c>
      <c r="G42" s="7">
        <f>G39+G38+G25+G23+G18</f>
        <v>14548.75</v>
      </c>
      <c r="H42" s="7">
        <f>H39+H38+H25+H23+H18</f>
        <v>3865.23</v>
      </c>
      <c r="I42" s="7">
        <f>I38+I25+I23+I18</f>
        <v>2715.32</v>
      </c>
      <c r="J42" s="7">
        <f>J38+J25+J23+J18</f>
        <v>3298.1</v>
      </c>
      <c r="K42" s="7">
        <f>K38+K25+K23+K18</f>
        <v>3298.1</v>
      </c>
      <c r="L42" s="53"/>
      <c r="M42" s="46"/>
      <c r="N42" s="46"/>
      <c r="O42" s="46"/>
      <c r="P42" s="46"/>
      <c r="Q42" s="50"/>
      <c r="R42" s="50"/>
      <c r="S42" s="46"/>
    </row>
    <row r="43" spans="1:19" x14ac:dyDescent="0.25">
      <c r="A43" s="47"/>
      <c r="B43" s="52"/>
      <c r="C43" s="37"/>
      <c r="D43" s="13" t="s">
        <v>20</v>
      </c>
      <c r="E43" s="7">
        <f>SUM(F43:K43)</f>
        <v>228877.02</v>
      </c>
      <c r="F43" s="7">
        <f t="shared" ref="F43:K43" si="13">F21+F16</f>
        <v>33960.600000000006</v>
      </c>
      <c r="G43" s="7">
        <f t="shared" si="13"/>
        <v>35399.699999999997</v>
      </c>
      <c r="H43" s="7">
        <f t="shared" si="13"/>
        <v>37205.08</v>
      </c>
      <c r="I43" s="7">
        <f t="shared" si="13"/>
        <v>39028.120000000003</v>
      </c>
      <c r="J43" s="7">
        <f t="shared" si="13"/>
        <v>40745.360000000001</v>
      </c>
      <c r="K43" s="7">
        <f t="shared" si="13"/>
        <v>42538.16</v>
      </c>
      <c r="L43" s="53"/>
      <c r="M43" s="46"/>
      <c r="N43" s="46"/>
      <c r="O43" s="46"/>
      <c r="P43" s="46"/>
      <c r="Q43" s="51"/>
      <c r="R43" s="51"/>
      <c r="S43" s="46"/>
    </row>
  </sheetData>
  <mergeCells count="76">
    <mergeCell ref="P1:S1"/>
    <mergeCell ref="R20:R21"/>
    <mergeCell ref="Q22:Q23"/>
    <mergeCell ref="R22:R23"/>
    <mergeCell ref="Q24:Q25"/>
    <mergeCell ref="R24:R25"/>
    <mergeCell ref="P24:P25"/>
    <mergeCell ref="S24:S25"/>
    <mergeCell ref="S12:S14"/>
    <mergeCell ref="L2:S2"/>
    <mergeCell ref="S8:S9"/>
    <mergeCell ref="M24:M25"/>
    <mergeCell ref="O20:O21"/>
    <mergeCell ref="P20:P21"/>
    <mergeCell ref="S20:S21"/>
    <mergeCell ref="S22:S23"/>
    <mergeCell ref="S40:S43"/>
    <mergeCell ref="A40:A43"/>
    <mergeCell ref="A5:S5"/>
    <mergeCell ref="A6:S6"/>
    <mergeCell ref="N24:N25"/>
    <mergeCell ref="O24:O25"/>
    <mergeCell ref="N22:N23"/>
    <mergeCell ref="Q40:Q43"/>
    <mergeCell ref="R12:R14"/>
    <mergeCell ref="R40:R43"/>
    <mergeCell ref="P40:P43"/>
    <mergeCell ref="S17:S18"/>
    <mergeCell ref="Q20:Q21"/>
    <mergeCell ref="B40:B43"/>
    <mergeCell ref="C40:C43"/>
    <mergeCell ref="L40:L43"/>
    <mergeCell ref="M40:M43"/>
    <mergeCell ref="N40:N43"/>
    <mergeCell ref="O22:O23"/>
    <mergeCell ref="P22:P23"/>
    <mergeCell ref="L24:L25"/>
    <mergeCell ref="O40:O43"/>
    <mergeCell ref="L20:L21"/>
    <mergeCell ref="M20:M21"/>
    <mergeCell ref="N20:N21"/>
    <mergeCell ref="L22:L23"/>
    <mergeCell ref="M22:M23"/>
    <mergeCell ref="A17:A18"/>
    <mergeCell ref="B17:B18"/>
    <mergeCell ref="C17:C18"/>
    <mergeCell ref="A20:A21"/>
    <mergeCell ref="C20:C21"/>
    <mergeCell ref="B20:B21"/>
    <mergeCell ref="A22:A23"/>
    <mergeCell ref="B22:B23"/>
    <mergeCell ref="C22:C23"/>
    <mergeCell ref="A24:A25"/>
    <mergeCell ref="B24:B25"/>
    <mergeCell ref="C24:C25"/>
    <mergeCell ref="A15:A16"/>
    <mergeCell ref="B15:B16"/>
    <mergeCell ref="C15:C16"/>
    <mergeCell ref="B10:S10"/>
    <mergeCell ref="B11:S11"/>
    <mergeCell ref="A12:A14"/>
    <mergeCell ref="C12:C14"/>
    <mergeCell ref="L12:L14"/>
    <mergeCell ref="M12:M14"/>
    <mergeCell ref="N12:N14"/>
    <mergeCell ref="O12:O14"/>
    <mergeCell ref="P12:P14"/>
    <mergeCell ref="S15:S16"/>
    <mergeCell ref="B12:B14"/>
    <mergeCell ref="Q12:Q14"/>
    <mergeCell ref="L3:S3"/>
    <mergeCell ref="A8:A9"/>
    <mergeCell ref="B8:B9"/>
    <mergeCell ref="C8:C9"/>
    <mergeCell ref="E8:I8"/>
    <mergeCell ref="L8:P8"/>
  </mergeCells>
  <pageMargins left="0.39370078740157483" right="0.39370078740157483" top="0.74803149606299213" bottom="0.3937007874015748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32"/>
  <sheetViews>
    <sheetView topLeftCell="A4" zoomScale="84" zoomScaleNormal="84" workbookViewId="0">
      <selection activeCell="A36" sqref="A36:A38"/>
    </sheetView>
  </sheetViews>
  <sheetFormatPr defaultRowHeight="15" x14ac:dyDescent="0.25"/>
  <cols>
    <col min="1" max="3" width="12.7109375" style="2" customWidth="1"/>
    <col min="4" max="4" width="12.140625" style="2" customWidth="1"/>
    <col min="5" max="5" width="17.85546875" style="2" customWidth="1"/>
    <col min="6" max="6" width="16.85546875" style="2" customWidth="1"/>
    <col min="7" max="7" width="17.140625" style="2" customWidth="1"/>
    <col min="8" max="8" width="12.85546875" style="2" customWidth="1"/>
    <col min="9" max="9" width="15" style="2" customWidth="1"/>
    <col min="10" max="10" width="13.140625" style="2" customWidth="1"/>
    <col min="11" max="11" width="13" style="2" customWidth="1"/>
    <col min="12" max="16384" width="9.140625" style="2"/>
  </cols>
  <sheetData>
    <row r="5" spans="1:11" ht="15.75" x14ac:dyDescent="0.25">
      <c r="A5" s="23"/>
      <c r="B5" s="54" t="s">
        <v>113</v>
      </c>
      <c r="C5" s="54"/>
      <c r="D5" s="54"/>
      <c r="E5" s="54" t="s">
        <v>109</v>
      </c>
      <c r="F5" s="54"/>
      <c r="G5" s="54" t="s">
        <v>110</v>
      </c>
      <c r="H5" s="54"/>
      <c r="I5" s="54" t="s">
        <v>111</v>
      </c>
      <c r="J5" s="54"/>
      <c r="K5" s="24" t="s">
        <v>112</v>
      </c>
    </row>
    <row r="6" spans="1:11" ht="15.75" x14ac:dyDescent="0.25">
      <c r="A6" s="23"/>
      <c r="B6" s="24" t="s">
        <v>65</v>
      </c>
      <c r="C6" s="24" t="s">
        <v>116</v>
      </c>
      <c r="D6" s="24" t="s">
        <v>115</v>
      </c>
      <c r="E6" s="24" t="s">
        <v>65</v>
      </c>
      <c r="F6" s="24" t="s">
        <v>114</v>
      </c>
      <c r="G6" s="24" t="s">
        <v>65</v>
      </c>
      <c r="H6" s="24" t="s">
        <v>115</v>
      </c>
      <c r="I6" s="24" t="s">
        <v>65</v>
      </c>
      <c r="J6" s="24" t="s">
        <v>115</v>
      </c>
      <c r="K6" s="24" t="s">
        <v>65</v>
      </c>
    </row>
    <row r="7" spans="1:11" ht="15.75" x14ac:dyDescent="0.25">
      <c r="A7" s="24">
        <v>2015</v>
      </c>
      <c r="B7" s="25">
        <v>73706.009999999995</v>
      </c>
      <c r="C7" s="25">
        <f>F7</f>
        <v>33960.6</v>
      </c>
      <c r="D7" s="25">
        <f>H7+J7</f>
        <v>78.52</v>
      </c>
      <c r="E7" s="25">
        <v>20074.099999999999</v>
      </c>
      <c r="F7" s="25">
        <v>33960.6</v>
      </c>
      <c r="G7" s="25">
        <v>5305</v>
      </c>
      <c r="H7" s="25">
        <v>78.52</v>
      </c>
      <c r="I7" s="25">
        <v>5486</v>
      </c>
      <c r="J7" s="25"/>
      <c r="K7" s="25">
        <v>42840.55</v>
      </c>
    </row>
    <row r="8" spans="1:11" ht="15.75" x14ac:dyDescent="0.25">
      <c r="A8" s="24">
        <v>2016</v>
      </c>
      <c r="B8" s="25">
        <f>E8+G8+I8+K8</f>
        <v>64075.53</v>
      </c>
      <c r="C8" s="25">
        <f t="shared" ref="C8:C12" si="0">F8</f>
        <v>35399.699999999997</v>
      </c>
      <c r="D8" s="25">
        <f>H8+J8</f>
        <v>2601.1600000000003</v>
      </c>
      <c r="E8" s="25">
        <v>14548.75</v>
      </c>
      <c r="F8" s="25">
        <v>35399.699999999997</v>
      </c>
      <c r="G8" s="25">
        <v>7595.87</v>
      </c>
      <c r="H8" s="25">
        <v>50.26</v>
      </c>
      <c r="I8" s="25">
        <v>5487.86</v>
      </c>
      <c r="J8" s="25">
        <v>2550.9</v>
      </c>
      <c r="K8" s="25">
        <v>36443.050000000003</v>
      </c>
    </row>
    <row r="9" spans="1:11" ht="15.75" x14ac:dyDescent="0.25">
      <c r="A9" s="24">
        <v>2017</v>
      </c>
      <c r="B9" s="25">
        <f>E9+G9+I9+K9</f>
        <v>48320.14</v>
      </c>
      <c r="C9" s="25">
        <f t="shared" si="0"/>
        <v>37205.08</v>
      </c>
      <c r="D9" s="25">
        <f t="shared" ref="D9:D12" si="1">H9+J9</f>
        <v>3842.53</v>
      </c>
      <c r="E9" s="25">
        <v>3865.23</v>
      </c>
      <c r="F9" s="25">
        <v>37205.08</v>
      </c>
      <c r="G9" s="25">
        <v>4781.6000000000004</v>
      </c>
      <c r="H9" s="25">
        <v>82.67</v>
      </c>
      <c r="I9" s="25">
        <v>4632.95</v>
      </c>
      <c r="J9" s="25">
        <v>3759.86</v>
      </c>
      <c r="K9" s="25">
        <v>35040.36</v>
      </c>
    </row>
    <row r="10" spans="1:11" ht="15.75" x14ac:dyDescent="0.25">
      <c r="A10" s="24">
        <v>2018</v>
      </c>
      <c r="B10" s="25">
        <f t="shared" ref="B10:B11" si="2">E10+G10+I10+K10</f>
        <v>26915.22</v>
      </c>
      <c r="C10" s="25">
        <f t="shared" si="0"/>
        <v>39028.120000000003</v>
      </c>
      <c r="D10" s="25">
        <f t="shared" si="1"/>
        <v>87.16</v>
      </c>
      <c r="E10" s="25">
        <v>2715.32</v>
      </c>
      <c r="F10" s="25">
        <v>39028.120000000003</v>
      </c>
      <c r="G10" s="25">
        <v>4729</v>
      </c>
      <c r="H10" s="25">
        <v>87.16</v>
      </c>
      <c r="I10" s="25">
        <v>2250</v>
      </c>
      <c r="J10" s="25"/>
      <c r="K10" s="25">
        <v>17220.900000000001</v>
      </c>
    </row>
    <row r="11" spans="1:11" ht="15.75" x14ac:dyDescent="0.25">
      <c r="A11" s="24">
        <v>2019</v>
      </c>
      <c r="B11" s="25">
        <f t="shared" si="2"/>
        <v>28766.770000000004</v>
      </c>
      <c r="C11" s="25">
        <f t="shared" si="0"/>
        <v>40745.360000000001</v>
      </c>
      <c r="D11" s="25">
        <f t="shared" si="1"/>
        <v>91.96</v>
      </c>
      <c r="E11" s="25">
        <v>3298.1</v>
      </c>
      <c r="F11" s="25">
        <v>40745.360000000001</v>
      </c>
      <c r="G11" s="25">
        <v>4729</v>
      </c>
      <c r="H11" s="25">
        <v>91.96</v>
      </c>
      <c r="I11" s="25">
        <v>3518.77</v>
      </c>
      <c r="J11" s="25"/>
      <c r="K11" s="25">
        <v>17220.900000000001</v>
      </c>
    </row>
    <row r="12" spans="1:11" ht="15.75" x14ac:dyDescent="0.25">
      <c r="A12" s="24">
        <v>2020</v>
      </c>
      <c r="B12" s="25">
        <f>E12+G12+I12+K12</f>
        <v>28766.770000000004</v>
      </c>
      <c r="C12" s="25">
        <f t="shared" si="0"/>
        <v>42538.16</v>
      </c>
      <c r="D12" s="25">
        <f t="shared" si="1"/>
        <v>91.96</v>
      </c>
      <c r="E12" s="25">
        <v>3298.1</v>
      </c>
      <c r="F12" s="25">
        <v>42538.16</v>
      </c>
      <c r="G12" s="25">
        <v>4729</v>
      </c>
      <c r="H12" s="25">
        <v>91.96</v>
      </c>
      <c r="I12" s="25">
        <v>3518.77</v>
      </c>
      <c r="J12" s="25"/>
      <c r="K12" s="25">
        <v>17220.900000000001</v>
      </c>
    </row>
    <row r="13" spans="1:11" ht="15.75" x14ac:dyDescent="0.25">
      <c r="A13" s="23"/>
      <c r="B13" s="25">
        <f>SUM(B7:B12)</f>
        <v>270550.44</v>
      </c>
      <c r="C13" s="25">
        <f t="shared" ref="C13" si="3">SUM(C7:C12)</f>
        <v>228877.02</v>
      </c>
      <c r="D13" s="25">
        <f>SUM(D7:D12)</f>
        <v>6793.2900000000009</v>
      </c>
      <c r="E13" s="25">
        <f>SUM(E7:E12)</f>
        <v>47799.6</v>
      </c>
      <c r="F13" s="25">
        <f>SUM(F7:F12)</f>
        <v>228877.02</v>
      </c>
      <c r="G13" s="25">
        <f t="shared" ref="G13:H13" si="4">SUM(G7:G12)</f>
        <v>31869.47</v>
      </c>
      <c r="H13" s="25">
        <f t="shared" si="4"/>
        <v>482.53</v>
      </c>
      <c r="I13" s="25">
        <f t="shared" ref="I13" si="5">SUM(I7:I12)</f>
        <v>24894.350000000002</v>
      </c>
      <c r="J13" s="25">
        <f t="shared" ref="J13" si="6">SUM(J7:J12)</f>
        <v>6310.76</v>
      </c>
      <c r="K13" s="25">
        <f>SUM(K7:K12)</f>
        <v>165986.66</v>
      </c>
    </row>
    <row r="14" spans="1:11" ht="15.75" x14ac:dyDescent="0.25">
      <c r="A14" s="23"/>
      <c r="B14" s="57">
        <f>B13+C13+D13</f>
        <v>506220.74999999994</v>
      </c>
      <c r="C14" s="58"/>
      <c r="D14" s="59"/>
      <c r="E14" s="55">
        <f>E13+F13</f>
        <v>276676.62</v>
      </c>
      <c r="F14" s="55"/>
      <c r="G14" s="55">
        <f>G13+H13</f>
        <v>32352</v>
      </c>
      <c r="H14" s="55"/>
      <c r="I14" s="55">
        <f>I13+J13</f>
        <v>31205.11</v>
      </c>
      <c r="J14" s="55"/>
      <c r="K14" s="26">
        <f>K13</f>
        <v>165986.66</v>
      </c>
    </row>
    <row r="16" spans="1:11" x14ac:dyDescent="0.25">
      <c r="B16" s="27">
        <f>B8+D8</f>
        <v>66676.69</v>
      </c>
    </row>
    <row r="18" spans="3:9" ht="15.75" x14ac:dyDescent="0.25">
      <c r="C18" s="56" t="s">
        <v>117</v>
      </c>
      <c r="D18" s="56"/>
      <c r="E18" s="56"/>
      <c r="F18" s="56"/>
      <c r="G18" s="56"/>
      <c r="H18" s="28"/>
      <c r="I18" s="28"/>
    </row>
    <row r="19" spans="3:9" ht="15.75" x14ac:dyDescent="0.25">
      <c r="C19" s="23"/>
      <c r="D19" s="23" t="s">
        <v>120</v>
      </c>
      <c r="E19" s="23" t="s">
        <v>121</v>
      </c>
      <c r="F19" s="23" t="s">
        <v>122</v>
      </c>
      <c r="G19" s="23" t="s">
        <v>123</v>
      </c>
    </row>
    <row r="20" spans="3:9" ht="19.5" customHeight="1" x14ac:dyDescent="0.25">
      <c r="C20" s="23" t="s">
        <v>118</v>
      </c>
      <c r="D20" s="25">
        <v>115776.6</v>
      </c>
      <c r="E20" s="23">
        <v>6</v>
      </c>
      <c r="F20" s="23">
        <v>12</v>
      </c>
      <c r="G20" s="25">
        <f>ROUND(D20*E20*F20,2)</f>
        <v>8335915.2000000002</v>
      </c>
    </row>
    <row r="21" spans="3:9" ht="19.5" customHeight="1" x14ac:dyDescent="0.25">
      <c r="C21" s="23" t="s">
        <v>119</v>
      </c>
      <c r="D21" s="25">
        <v>7511.4</v>
      </c>
      <c r="E21" s="23">
        <v>6</v>
      </c>
      <c r="F21" s="23">
        <v>12</v>
      </c>
      <c r="G21" s="25">
        <f>ROUND(D21*E21*F21,2)</f>
        <v>540820.80000000005</v>
      </c>
    </row>
    <row r="22" spans="3:9" ht="19.5" customHeight="1" x14ac:dyDescent="0.25">
      <c r="C22" s="23"/>
      <c r="D22" s="25">
        <f>D20+D21</f>
        <v>123288</v>
      </c>
      <c r="E22" s="23"/>
      <c r="F22" s="23"/>
      <c r="G22" s="25">
        <f>G20+G21</f>
        <v>8876736</v>
      </c>
    </row>
    <row r="32" spans="3:9" x14ac:dyDescent="0.25">
      <c r="E32" s="27">
        <f>E7+G7+I7+K7</f>
        <v>73705.649999999994</v>
      </c>
    </row>
  </sheetData>
  <mergeCells count="9">
    <mergeCell ref="I5:J5"/>
    <mergeCell ref="I14:J14"/>
    <mergeCell ref="C18:G18"/>
    <mergeCell ref="B5:D5"/>
    <mergeCell ref="B14:D14"/>
    <mergeCell ref="E5:F5"/>
    <mergeCell ref="G5:H5"/>
    <mergeCell ref="G14:H14"/>
    <mergeCell ref="E14:F1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Adm#Econom#6</cp:lastModifiedBy>
  <cp:lastPrinted>2017-11-28T18:56:40Z</cp:lastPrinted>
  <dcterms:created xsi:type="dcterms:W3CDTF">2016-08-19T05:57:27Z</dcterms:created>
  <dcterms:modified xsi:type="dcterms:W3CDTF">2017-11-30T11:30:56Z</dcterms:modified>
</cp:coreProperties>
</file>