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11595"/>
  </bookViews>
  <sheets>
    <sheet name="Лист1" sheetId="1" r:id="rId1"/>
  </sheets>
  <definedNames>
    <definedName name="_xlnm.Print_Titles" localSheetId="0">Лист1!$10:$11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1" i="1" l="1"/>
  <c r="H52" i="1"/>
  <c r="H50" i="1"/>
  <c r="H53" i="1"/>
  <c r="I52" i="1" l="1"/>
  <c r="I50" i="1"/>
  <c r="E17" i="1"/>
  <c r="H44" i="1" l="1"/>
  <c r="K44" i="1" l="1"/>
  <c r="J44" i="1"/>
  <c r="I44" i="1"/>
  <c r="G44" i="1"/>
  <c r="F44" i="1"/>
  <c r="E45" i="1"/>
  <c r="E44" i="1" l="1"/>
  <c r="G17" i="1"/>
  <c r="G52" i="1" l="1"/>
  <c r="E49" i="1" l="1"/>
  <c r="E47" i="1" l="1"/>
  <c r="E46" i="1"/>
  <c r="E34" i="1"/>
  <c r="E32" i="1"/>
  <c r="E24" i="1"/>
  <c r="E48" i="1"/>
  <c r="J52" i="1"/>
  <c r="K52" i="1"/>
  <c r="F52" i="1" l="1"/>
  <c r="I15" i="1" l="1"/>
  <c r="F53" i="1"/>
  <c r="F16" i="1" s="1"/>
  <c r="G53" i="1"/>
  <c r="G16" i="1" s="1"/>
  <c r="H16" i="1"/>
  <c r="I53" i="1"/>
  <c r="I16" i="1" s="1"/>
  <c r="J53" i="1"/>
  <c r="J16" i="1" s="1"/>
  <c r="K53" i="1"/>
  <c r="K16" i="1" s="1"/>
  <c r="K50" i="1"/>
  <c r="K14" i="1" s="1"/>
  <c r="H15" i="1"/>
  <c r="G15" i="1"/>
  <c r="F15" i="1"/>
  <c r="J50" i="1" l="1"/>
  <c r="J14" i="1" s="1"/>
  <c r="F50" i="1"/>
  <c r="F14" i="1" s="1"/>
  <c r="G50" i="1"/>
  <c r="G60" i="1" s="1"/>
  <c r="G61" i="1" s="1"/>
  <c r="K15" i="1"/>
  <c r="I14" i="1"/>
  <c r="H14" i="1"/>
  <c r="J15" i="1"/>
  <c r="E42" i="1"/>
  <c r="E52" i="1" s="1"/>
  <c r="E50" i="1" s="1"/>
  <c r="E40" i="1"/>
  <c r="E38" i="1"/>
  <c r="E36" i="1"/>
  <c r="E53" i="1"/>
  <c r="E16" i="1" s="1"/>
  <c r="G14" i="1" l="1"/>
  <c r="G63" i="1" l="1"/>
  <c r="E15" i="1"/>
  <c r="E14" i="1"/>
</calcChain>
</file>

<file path=xl/sharedStrings.xml><?xml version="1.0" encoding="utf-8"?>
<sst xmlns="http://schemas.openxmlformats.org/spreadsheetml/2006/main" count="272" uniqueCount="105">
  <si>
    <t>№ п/п</t>
  </si>
  <si>
    <t>Цель, задачи, программные мероприятия</t>
  </si>
  <si>
    <t xml:space="preserve">Срок выполнения </t>
  </si>
  <si>
    <t>Объемы финансирования, (тыс. руб.)</t>
  </si>
  <si>
    <t>Показатели (индикаторы) результативности выполнения программных мероприятий</t>
  </si>
  <si>
    <t>Исполнители программных мероприятий</t>
  </si>
  <si>
    <t>всего</t>
  </si>
  <si>
    <t>2015 год</t>
  </si>
  <si>
    <t>2016 год</t>
  </si>
  <si>
    <t>2017 год</t>
  </si>
  <si>
    <t>2018 год</t>
  </si>
  <si>
    <t>Наименование</t>
  </si>
  <si>
    <r>
      <t>Цель:</t>
    </r>
    <r>
      <rPr>
        <sz val="10"/>
        <color theme="1"/>
        <rFont val="Times New Roman"/>
        <family val="1"/>
        <charset val="204"/>
      </rPr>
      <t xml:space="preserve"> создание благоприятных, комфортных и безопасных условий для проживания жителей и социально-экономического развития ЗАТО Видяево </t>
    </r>
  </si>
  <si>
    <r>
      <t>Задача</t>
    </r>
    <r>
      <rPr>
        <sz val="10"/>
        <color theme="1"/>
        <rFont val="Times New Roman"/>
        <family val="1"/>
        <charset val="204"/>
      </rPr>
      <t xml:space="preserve">: </t>
    </r>
    <r>
      <rPr>
        <i/>
        <sz val="10"/>
        <color theme="1"/>
        <rFont val="Times New Roman"/>
        <family val="1"/>
        <charset val="204"/>
      </rPr>
      <t>капитальный и текущий ремонт муниципального жилищного фонда, иных объектов муниципальной собственности для создание благоприятных и комфортных условий для проживания жителей ЗАТО Видяево</t>
    </r>
  </si>
  <si>
    <t>1.</t>
  </si>
  <si>
    <r>
      <t>Основное мероприятие</t>
    </r>
    <r>
      <rPr>
        <sz val="10"/>
        <color theme="1"/>
        <rFont val="Times New Roman"/>
        <family val="1"/>
        <charset val="204"/>
      </rPr>
      <t>: укрепление и создание благоприятных и комфортных условий для проживания жителей ЗАТО Видяево</t>
    </r>
  </si>
  <si>
    <t>2014-2018</t>
  </si>
  <si>
    <t>Всего:</t>
  </si>
  <si>
    <t>в т.ч.</t>
  </si>
  <si>
    <t>МБ</t>
  </si>
  <si>
    <t>ОБ</t>
  </si>
  <si>
    <t>Капитальный ремонт: кровель, межпанельных швов, фасадов, квартир (переселение из малозаселенных домов), отмосток, установка дверей в пустующем ЖФ, замена окон в жилых домах</t>
  </si>
  <si>
    <t>Взносы на капитальный ремонт</t>
  </si>
  <si>
    <t>МБУ УМС СЗ ЗАТО Видяево</t>
  </si>
  <si>
    <t>-</t>
  </si>
  <si>
    <t xml:space="preserve">Доля выполненных работ от запланированного объема, % </t>
  </si>
  <si>
    <t>да</t>
  </si>
  <si>
    <t>1.4.</t>
  </si>
  <si>
    <t>Поддержание в надлежащем состоянии законсервированных зданий, включенных в состав муниципальной казны</t>
  </si>
  <si>
    <t xml:space="preserve">Доля выполненных работ от запланированного объема,  % </t>
  </si>
  <si>
    <t>1.5.</t>
  </si>
  <si>
    <t>Выполнение капитального ремонта полигона     ТБО, да/нет</t>
  </si>
  <si>
    <t>1.6.</t>
  </si>
  <si>
    <t>Капитальный ремонт газовых установок</t>
  </si>
  <si>
    <t>Выполнение капитального ремонта газовых установок, ед.</t>
  </si>
  <si>
    <t>1.7.</t>
  </si>
  <si>
    <t>Капитальный ремонт пожарной сигнализации</t>
  </si>
  <si>
    <t>Выполнение капитального ремонта пожарной сигнализации, да/нет</t>
  </si>
  <si>
    <t>1.8.</t>
  </si>
  <si>
    <t>1.9.</t>
  </si>
  <si>
    <t>1.10.</t>
  </si>
  <si>
    <t xml:space="preserve">Перечисление взносов на капитальный ремонт за муниципальные жилые  помещения в многоквартирных домах находящихся на территории ЗАТО Видяево </t>
  </si>
  <si>
    <t xml:space="preserve">Перечисление взносов на капитальный ремонт за муниципальные нежилые  помещения в многоквартирных домах находящихся на территории ЗАТО Видяево </t>
  </si>
  <si>
    <t>Выборочный ремонт полов жилых квартир</t>
  </si>
  <si>
    <r>
      <t>Ремонт полов, м</t>
    </r>
    <r>
      <rPr>
        <vertAlign val="superscript"/>
        <sz val="10"/>
        <color theme="1"/>
        <rFont val="Times New Roman"/>
        <family val="1"/>
        <charset val="204"/>
      </rPr>
      <t>2</t>
    </r>
  </si>
  <si>
    <t>Всего по подпрограмме</t>
  </si>
  <si>
    <t>Всего:                  в т.ч.</t>
  </si>
  <si>
    <t>Источники</t>
  </si>
  <si>
    <t>2019 год</t>
  </si>
  <si>
    <t>2020 год</t>
  </si>
  <si>
    <t>Выполнение капитального ремонта кровель, количество кровель</t>
  </si>
  <si>
    <t>Выполнение капитального ремонта межпанельных швов, п/м</t>
  </si>
  <si>
    <t>1.2</t>
  </si>
  <si>
    <t>Ремонт инженерных сетей,  оборудования системы центрального отопления и ХГВС с теплоизоляцией</t>
  </si>
  <si>
    <t>Выполнение замены секций водоподогревателя с теплоизоляцией</t>
  </si>
  <si>
    <t>Выполнение замены инженерных сетей ХГВС с теплоизоляцией и стояков, количество стояков</t>
  </si>
  <si>
    <t xml:space="preserve">ул. Заречная, д.50 - 9 стояков </t>
  </si>
  <si>
    <t>Выполнение замены инженерных сетей ЦО с теплоизоляцией и стояков, количество стояков</t>
  </si>
  <si>
    <t>ул. Заречная,  д. 7- 26 стояков</t>
  </si>
  <si>
    <t>Выполнение восстановления полотенцесушителей, количество стояков</t>
  </si>
  <si>
    <t>Выполнение замены  водомерных узлов системы ХГВС в жилых домах, количество узлов</t>
  </si>
  <si>
    <t>ул. Заречная,  д. 7-                                 7 стояков</t>
  </si>
  <si>
    <t>Ремонт внутридомовых сетей электроснабжения (включая замену индивидуальных приборов учета электроэнергии)</t>
  </si>
  <si>
    <t>1.3.</t>
  </si>
  <si>
    <t>Выполнение замены индивидуальных приборов учета электрознергии, ед.</t>
  </si>
  <si>
    <t>Надлежащее состояние законсервированных зданий, включенных в состав муниципальной казны,ед.</t>
  </si>
  <si>
    <t>Доля перечисленных взносов от запланированного объема, %</t>
  </si>
  <si>
    <t>1.1.</t>
  </si>
  <si>
    <t>Выполнение замены окон, количество окон</t>
  </si>
  <si>
    <t>Выполнение замены окон в подъездах, количество окон</t>
  </si>
  <si>
    <t>Выполнение замены бесхозных участков ХГВС в жилых домах 1,3,7 по ул. Центральная и гаража МБУ УМС СЗ ЗАТО Видяево, да/нет</t>
  </si>
  <si>
    <t xml:space="preserve">1                      (ул. Заречная 35) </t>
  </si>
  <si>
    <t xml:space="preserve">1                                                  (ул. Заречная 34) </t>
  </si>
  <si>
    <t xml:space="preserve">1                                    (ул. Заречная 46) </t>
  </si>
  <si>
    <t xml:space="preserve">1                                 (ул. Заречная 58) </t>
  </si>
  <si>
    <t>ПЕРЕЧЕНЬ ОСНОВНЫХ МЕРОПРИЯТИЙ ПОДПРОГРАММЫ</t>
  </si>
  <si>
    <t>«Капитальный и текущий ремонт объектов муниципальной собственности ЗАТО Видяево»</t>
  </si>
  <si>
    <t>2015-2020</t>
  </si>
  <si>
    <t xml:space="preserve">2015-2020 </t>
  </si>
  <si>
    <t xml:space="preserve">1                      (ул. Заречная 20) </t>
  </si>
  <si>
    <t xml:space="preserve">1                      (ул. Заречная 29) </t>
  </si>
  <si>
    <t>ул. Заречная,  д. 7- 8 стояков</t>
  </si>
  <si>
    <t xml:space="preserve">Выполнение замены оборудования (тепловых узлов) с теплоизоляцией </t>
  </si>
  <si>
    <t>Текущий ремонт зданий ОМСУ и других объектов муниципальной собственности</t>
  </si>
  <si>
    <t>Капитальный ремонт полигона     ТБО (изготовление и монтаж ограждения на полигоне ТБО)</t>
  </si>
  <si>
    <t>ул. Центральная д. 7- 10 стояков</t>
  </si>
  <si>
    <t>ул. Заречная д. 8-10 стояков</t>
  </si>
  <si>
    <t>ул. Заречная д. 52-10 стояков</t>
  </si>
  <si>
    <t>ул. Заречная д. 41-10 стояков</t>
  </si>
  <si>
    <t>ул. Заречная д. 6 и                             д. 8</t>
  </si>
  <si>
    <t>ул. Заречная д. 33</t>
  </si>
  <si>
    <t>ул. Заречная д. 20</t>
  </si>
  <si>
    <t>ул. Заречная д. 8</t>
  </si>
  <si>
    <t>Капитальный ремонт фасадного освещения, да/ нет</t>
  </si>
  <si>
    <t>Выполнение установки металлических дверей в подъездах, количество дверей</t>
  </si>
  <si>
    <t>1.11.</t>
  </si>
  <si>
    <r>
      <t>Выполнение работ по  текущему ремонту зданий ОМСУ и других объектов муниципальной собственности, м</t>
    </r>
    <r>
      <rPr>
        <sz val="9"/>
        <color theme="1"/>
        <rFont val="Times New Roman"/>
        <family val="1"/>
        <charset val="204"/>
      </rPr>
      <t>2</t>
    </r>
  </si>
  <si>
    <t>1.12.</t>
  </si>
  <si>
    <t>Ремонт аварийного участка сети ГВС</t>
  </si>
  <si>
    <t>Выполнение замены  ремонт участка ГВС, м2</t>
  </si>
  <si>
    <t xml:space="preserve">Приложение </t>
  </si>
  <si>
    <t xml:space="preserve">к  подпрограмме «Капитальный и текущий ремонт </t>
  </si>
  <si>
    <t>объектов муниципальной собственности ЗАТО Видяево"</t>
  </si>
  <si>
    <t>Администрация ЗАТО Видяево</t>
  </si>
  <si>
    <t>Приложение № 1                                                                                                                                                                                                        к изменениям в муниципальную программу «Обеспечение комфортной 
среды проживания населения муниципального образования ЗАТО Видяево»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</si>
</sst>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vertAlign val="superscript"/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1" xfId="0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0" fillId="0" borderId="0" xfId="0" applyFill="1"/>
    <xf numFmtId="0" fontId="7" fillId="0" borderId="0" xfId="0" applyFont="1" applyFill="1"/>
    <xf numFmtId="4" fontId="3" fillId="0" borderId="1" xfId="0" applyNumberFormat="1" applyFont="1" applyFill="1" applyBorder="1" applyAlignment="1">
      <alignment vertical="center" wrapText="1"/>
    </xf>
    <xf numFmtId="4" fontId="0" fillId="0" borderId="0" xfId="0" applyNumberFormat="1" applyFill="1"/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4" fontId="2" fillId="0" borderId="1" xfId="0" applyNumberFormat="1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right"/>
    </xf>
    <xf numFmtId="0" fontId="7" fillId="0" borderId="0" xfId="0" applyFont="1" applyFill="1" applyAlignment="1">
      <alignment horizontal="right"/>
    </xf>
    <xf numFmtId="0" fontId="7" fillId="0" borderId="0" xfId="0" applyFont="1" applyFill="1" applyAlignment="1">
      <alignment horizontal="center"/>
    </xf>
    <xf numFmtId="0" fontId="3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right"/>
    </xf>
    <xf numFmtId="49" fontId="2" fillId="0" borderId="1" xfId="0" applyNumberFormat="1" applyFont="1" applyFill="1" applyBorder="1" applyAlignment="1">
      <alignment vertical="center" wrapText="1"/>
    </xf>
    <xf numFmtId="4" fontId="2" fillId="0" borderId="1" xfId="0" applyNumberFormat="1" applyFont="1" applyFill="1" applyBorder="1" applyAlignment="1">
      <alignment vertical="center" wrapText="1"/>
    </xf>
    <xf numFmtId="0" fontId="2" fillId="0" borderId="4" xfId="0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right" vertical="center" wrapText="1"/>
    </xf>
    <xf numFmtId="4" fontId="2" fillId="0" borderId="2" xfId="0" applyNumberFormat="1" applyFont="1" applyFill="1" applyBorder="1" applyAlignment="1">
      <alignment horizontal="right" vertical="center" wrapText="1"/>
    </xf>
    <xf numFmtId="4" fontId="2" fillId="0" borderId="4" xfId="0" applyNumberFormat="1" applyFont="1" applyFill="1" applyBorder="1" applyAlignment="1">
      <alignment horizontal="right" vertical="center" wrapText="1"/>
    </xf>
    <xf numFmtId="4" fontId="2" fillId="0" borderId="3" xfId="0" applyNumberFormat="1" applyFont="1" applyFill="1" applyBorder="1" applyAlignment="1">
      <alignment horizontal="righ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right" vertical="center" wrapText="1"/>
    </xf>
    <xf numFmtId="0" fontId="2" fillId="0" borderId="3" xfId="0" applyFont="1" applyFill="1" applyBorder="1" applyAlignment="1">
      <alignment horizontal="right" vertical="center" wrapText="1"/>
    </xf>
    <xf numFmtId="0" fontId="2" fillId="0" borderId="4" xfId="0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vertical="top" wrapText="1"/>
    </xf>
    <xf numFmtId="0" fontId="9" fillId="0" borderId="0" xfId="0" applyFont="1" applyFill="1" applyAlignment="1">
      <alignment horizontal="right" wrapText="1"/>
    </xf>
    <xf numFmtId="0" fontId="9" fillId="0" borderId="0" xfId="0" applyFont="1" applyFill="1" applyAlignment="1">
      <alignment horizontal="right"/>
    </xf>
    <xf numFmtId="4" fontId="2" fillId="0" borderId="2" xfId="0" applyNumberFormat="1" applyFont="1" applyFill="1" applyBorder="1" applyAlignment="1">
      <alignment horizontal="center" vertical="center" wrapText="1"/>
    </xf>
    <xf numFmtId="4" fontId="2" fillId="0" borderId="4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3"/>
  <sheetViews>
    <sheetView tabSelected="1" zoomScale="90" zoomScaleNormal="90" workbookViewId="0">
      <pane ySplit="1905" topLeftCell="A46" activePane="bottomLeft"/>
      <selection activeCell="A10" sqref="A1:XFD1048576"/>
      <selection pane="bottomLeft" activeCell="A3" sqref="A3:S53"/>
    </sheetView>
  </sheetViews>
  <sheetFormatPr defaultRowHeight="15" x14ac:dyDescent="0.25"/>
  <cols>
    <col min="1" max="1" width="6" style="3" customWidth="1"/>
    <col min="2" max="2" width="15.7109375" style="3" customWidth="1"/>
    <col min="3" max="4" width="9.140625" style="3"/>
    <col min="5" max="5" width="9.85546875" style="3" customWidth="1"/>
    <col min="6" max="7" width="9.140625" style="3"/>
    <col min="8" max="8" width="9.7109375" style="3" customWidth="1"/>
    <col min="9" max="9" width="9.140625" style="3"/>
    <col min="10" max="10" width="10" style="3" customWidth="1"/>
    <col min="11" max="11" width="9.140625" style="3"/>
    <col min="12" max="12" width="15.5703125" style="3" customWidth="1"/>
    <col min="13" max="14" width="9.140625" style="3"/>
    <col min="15" max="15" width="9.85546875" style="3" customWidth="1"/>
    <col min="16" max="18" width="9.140625" style="3"/>
    <col min="19" max="19" width="12.28515625" style="3" customWidth="1"/>
    <col min="20" max="16384" width="9.140625" style="3"/>
  </cols>
  <sheetData>
    <row r="1" spans="1:19" ht="0.75" customHeight="1" x14ac:dyDescent="0.25">
      <c r="L1" s="39" t="s">
        <v>104</v>
      </c>
      <c r="M1" s="40"/>
      <c r="N1" s="40"/>
      <c r="O1" s="40"/>
      <c r="P1" s="40"/>
      <c r="Q1" s="40"/>
      <c r="R1" s="40"/>
      <c r="S1" s="40"/>
    </row>
    <row r="2" spans="1:19" ht="46.5" hidden="1" customHeight="1" x14ac:dyDescent="0.25">
      <c r="L2" s="40"/>
      <c r="M2" s="40"/>
      <c r="N2" s="40"/>
      <c r="O2" s="40"/>
      <c r="P2" s="40"/>
      <c r="Q2" s="40"/>
      <c r="R2" s="40"/>
      <c r="S2" s="40"/>
    </row>
    <row r="3" spans="1:19" ht="18.75" x14ac:dyDescent="0.3">
      <c r="L3" s="12"/>
      <c r="M3" s="12"/>
      <c r="N3" s="12"/>
      <c r="O3" s="12"/>
      <c r="P3" s="12"/>
      <c r="Q3" s="13" t="s">
        <v>100</v>
      </c>
      <c r="R3" s="13"/>
      <c r="S3" s="13"/>
    </row>
    <row r="4" spans="1:19" ht="18.75" x14ac:dyDescent="0.3">
      <c r="K4" s="13" t="s">
        <v>101</v>
      </c>
      <c r="L4" s="13"/>
      <c r="M4" s="13"/>
      <c r="N4" s="13"/>
      <c r="O4" s="13"/>
      <c r="P4" s="13"/>
      <c r="Q4" s="13"/>
      <c r="R4" s="13"/>
      <c r="S4" s="13"/>
    </row>
    <row r="5" spans="1:19" ht="18.75" customHeight="1" x14ac:dyDescent="0.3">
      <c r="I5" s="13" t="s">
        <v>102</v>
      </c>
      <c r="J5" s="24"/>
      <c r="K5" s="24"/>
      <c r="L5" s="24"/>
      <c r="M5" s="24"/>
      <c r="N5" s="24"/>
      <c r="O5" s="24"/>
      <c r="P5" s="24"/>
      <c r="Q5" s="24"/>
      <c r="R5" s="24"/>
      <c r="S5" s="24"/>
    </row>
    <row r="7" spans="1:19" ht="18.75" x14ac:dyDescent="0.3">
      <c r="A7" s="14" t="s">
        <v>75</v>
      </c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</row>
    <row r="8" spans="1:19" ht="18.75" x14ac:dyDescent="0.3">
      <c r="A8" s="14" t="s">
        <v>76</v>
      </c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</row>
    <row r="9" spans="1:19" ht="18.75" x14ac:dyDescent="0.3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</row>
    <row r="10" spans="1:19" ht="25.5" customHeight="1" x14ac:dyDescent="0.25">
      <c r="A10" s="17" t="s">
        <v>0</v>
      </c>
      <c r="B10" s="18" t="s">
        <v>1</v>
      </c>
      <c r="C10" s="18" t="s">
        <v>2</v>
      </c>
      <c r="D10" s="19" t="s">
        <v>47</v>
      </c>
      <c r="E10" s="21" t="s">
        <v>3</v>
      </c>
      <c r="F10" s="22"/>
      <c r="G10" s="22"/>
      <c r="H10" s="22"/>
      <c r="I10" s="22"/>
      <c r="J10" s="22"/>
      <c r="K10" s="23"/>
      <c r="L10" s="21" t="s">
        <v>4</v>
      </c>
      <c r="M10" s="22"/>
      <c r="N10" s="22"/>
      <c r="O10" s="22"/>
      <c r="P10" s="22"/>
      <c r="Q10" s="22"/>
      <c r="R10" s="23"/>
      <c r="S10" s="18" t="s">
        <v>5</v>
      </c>
    </row>
    <row r="11" spans="1:19" ht="38.25" customHeight="1" x14ac:dyDescent="0.25">
      <c r="A11" s="17"/>
      <c r="B11" s="18"/>
      <c r="C11" s="18"/>
      <c r="D11" s="20"/>
      <c r="E11" s="11" t="s">
        <v>6</v>
      </c>
      <c r="F11" s="11" t="s">
        <v>7</v>
      </c>
      <c r="G11" s="11" t="s">
        <v>8</v>
      </c>
      <c r="H11" s="11" t="s">
        <v>9</v>
      </c>
      <c r="I11" s="11" t="s">
        <v>10</v>
      </c>
      <c r="J11" s="11" t="s">
        <v>48</v>
      </c>
      <c r="K11" s="11" t="s">
        <v>49</v>
      </c>
      <c r="L11" s="11" t="s">
        <v>11</v>
      </c>
      <c r="M11" s="11" t="s">
        <v>7</v>
      </c>
      <c r="N11" s="11" t="s">
        <v>8</v>
      </c>
      <c r="O11" s="11" t="s">
        <v>9</v>
      </c>
      <c r="P11" s="11" t="s">
        <v>10</v>
      </c>
      <c r="Q11" s="11" t="s">
        <v>48</v>
      </c>
      <c r="R11" s="11" t="s">
        <v>49</v>
      </c>
      <c r="S11" s="18"/>
    </row>
    <row r="12" spans="1:19" x14ac:dyDescent="0.25">
      <c r="A12" s="8"/>
      <c r="B12" s="15" t="s">
        <v>12</v>
      </c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</row>
    <row r="13" spans="1:19" ht="26.25" customHeight="1" x14ac:dyDescent="0.25">
      <c r="A13" s="8"/>
      <c r="B13" s="16" t="s">
        <v>13</v>
      </c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</row>
    <row r="14" spans="1:19" ht="40.5" customHeight="1" x14ac:dyDescent="0.25">
      <c r="A14" s="17" t="s">
        <v>14</v>
      </c>
      <c r="B14" s="15" t="s">
        <v>15</v>
      </c>
      <c r="C14" s="17" t="s">
        <v>16</v>
      </c>
      <c r="D14" s="8" t="s">
        <v>46</v>
      </c>
      <c r="E14" s="9">
        <f>E50</f>
        <v>31205.11</v>
      </c>
      <c r="F14" s="9">
        <f t="shared" ref="F14:K14" si="0">F50</f>
        <v>5486</v>
      </c>
      <c r="G14" s="9">
        <f t="shared" si="0"/>
        <v>8038.76</v>
      </c>
      <c r="H14" s="9">
        <f t="shared" si="0"/>
        <v>8392.8100000000013</v>
      </c>
      <c r="I14" s="9">
        <f t="shared" si="0"/>
        <v>2250</v>
      </c>
      <c r="J14" s="9">
        <f t="shared" si="0"/>
        <v>3518.77</v>
      </c>
      <c r="K14" s="9">
        <f t="shared" si="0"/>
        <v>3518.77</v>
      </c>
      <c r="L14" s="18"/>
      <c r="M14" s="18"/>
      <c r="N14" s="18"/>
      <c r="O14" s="18"/>
      <c r="P14" s="18"/>
      <c r="Q14" s="19"/>
      <c r="R14" s="19"/>
      <c r="S14" s="17"/>
    </row>
    <row r="15" spans="1:19" ht="39" customHeight="1" x14ac:dyDescent="0.25">
      <c r="A15" s="17"/>
      <c r="B15" s="15"/>
      <c r="C15" s="17"/>
      <c r="D15" s="8" t="s">
        <v>19</v>
      </c>
      <c r="E15" s="9">
        <f>E52</f>
        <v>24894.35</v>
      </c>
      <c r="F15" s="9">
        <f t="shared" ref="F15:K15" si="1">F52</f>
        <v>5486</v>
      </c>
      <c r="G15" s="9">
        <f t="shared" si="1"/>
        <v>5487.8600000000006</v>
      </c>
      <c r="H15" s="9">
        <f t="shared" si="1"/>
        <v>4632.9500000000007</v>
      </c>
      <c r="I15" s="9">
        <f t="shared" si="1"/>
        <v>2250</v>
      </c>
      <c r="J15" s="9">
        <f t="shared" si="1"/>
        <v>3518.77</v>
      </c>
      <c r="K15" s="9">
        <f t="shared" si="1"/>
        <v>3518.77</v>
      </c>
      <c r="L15" s="18"/>
      <c r="M15" s="18"/>
      <c r="N15" s="18"/>
      <c r="O15" s="18"/>
      <c r="P15" s="18"/>
      <c r="Q15" s="20"/>
      <c r="R15" s="20"/>
      <c r="S15" s="17"/>
    </row>
    <row r="16" spans="1:19" ht="59.25" customHeight="1" x14ac:dyDescent="0.25">
      <c r="A16" s="17"/>
      <c r="B16" s="15"/>
      <c r="C16" s="17"/>
      <c r="D16" s="8" t="s">
        <v>20</v>
      </c>
      <c r="E16" s="9">
        <f>E53</f>
        <v>6310.76</v>
      </c>
      <c r="F16" s="9">
        <f t="shared" ref="F16:K16" si="2">F53</f>
        <v>0</v>
      </c>
      <c r="G16" s="9">
        <f t="shared" si="2"/>
        <v>2550.9</v>
      </c>
      <c r="H16" s="9">
        <f t="shared" si="2"/>
        <v>3759.86</v>
      </c>
      <c r="I16" s="9">
        <f t="shared" si="2"/>
        <v>0</v>
      </c>
      <c r="J16" s="9">
        <f t="shared" si="2"/>
        <v>0</v>
      </c>
      <c r="K16" s="9">
        <f t="shared" si="2"/>
        <v>0</v>
      </c>
      <c r="L16" s="18"/>
      <c r="M16" s="18"/>
      <c r="N16" s="18"/>
      <c r="O16" s="18"/>
      <c r="P16" s="18"/>
      <c r="Q16" s="27"/>
      <c r="R16" s="27"/>
      <c r="S16" s="17"/>
    </row>
    <row r="17" spans="1:19" ht="63.75" x14ac:dyDescent="0.25">
      <c r="A17" s="25" t="s">
        <v>67</v>
      </c>
      <c r="B17" s="17" t="s">
        <v>21</v>
      </c>
      <c r="C17" s="17" t="s">
        <v>77</v>
      </c>
      <c r="D17" s="17" t="s">
        <v>19</v>
      </c>
      <c r="E17" s="26">
        <f>SUM(F17:H23)</f>
        <v>4457.76</v>
      </c>
      <c r="F17" s="26">
        <v>2400</v>
      </c>
      <c r="G17" s="26">
        <f>1926.7</f>
        <v>1926.7</v>
      </c>
      <c r="H17" s="17">
        <v>131.06</v>
      </c>
      <c r="I17" s="17" t="s">
        <v>22</v>
      </c>
      <c r="J17" s="17" t="s">
        <v>22</v>
      </c>
      <c r="K17" s="17" t="s">
        <v>22</v>
      </c>
      <c r="L17" s="8" t="s">
        <v>50</v>
      </c>
      <c r="M17" s="8" t="s">
        <v>74</v>
      </c>
      <c r="N17" s="8" t="s">
        <v>73</v>
      </c>
      <c r="O17" s="8" t="s">
        <v>72</v>
      </c>
      <c r="P17" s="8" t="s">
        <v>79</v>
      </c>
      <c r="Q17" s="8" t="s">
        <v>71</v>
      </c>
      <c r="R17" s="8" t="s">
        <v>80</v>
      </c>
      <c r="S17" s="17" t="s">
        <v>23</v>
      </c>
    </row>
    <row r="18" spans="1:19" ht="71.25" customHeight="1" x14ac:dyDescent="0.25">
      <c r="A18" s="25"/>
      <c r="B18" s="17"/>
      <c r="C18" s="17"/>
      <c r="D18" s="17"/>
      <c r="E18" s="26"/>
      <c r="F18" s="26"/>
      <c r="G18" s="26"/>
      <c r="H18" s="17"/>
      <c r="I18" s="17"/>
      <c r="J18" s="17"/>
      <c r="K18" s="17"/>
      <c r="L18" s="8" t="s">
        <v>51</v>
      </c>
      <c r="M18" s="8">
        <v>800</v>
      </c>
      <c r="N18" s="8">
        <v>2120</v>
      </c>
      <c r="O18" s="8">
        <v>119</v>
      </c>
      <c r="P18" s="8" t="s">
        <v>24</v>
      </c>
      <c r="Q18" s="8" t="s">
        <v>24</v>
      </c>
      <c r="R18" s="8" t="s">
        <v>24</v>
      </c>
      <c r="S18" s="17"/>
    </row>
    <row r="19" spans="1:19" ht="38.25" x14ac:dyDescent="0.25">
      <c r="A19" s="25"/>
      <c r="B19" s="17"/>
      <c r="C19" s="17"/>
      <c r="D19" s="17"/>
      <c r="E19" s="26"/>
      <c r="F19" s="26"/>
      <c r="G19" s="26"/>
      <c r="H19" s="17"/>
      <c r="I19" s="17"/>
      <c r="J19" s="17"/>
      <c r="K19" s="17"/>
      <c r="L19" s="8" t="s">
        <v>68</v>
      </c>
      <c r="M19" s="8">
        <v>25</v>
      </c>
      <c r="N19" s="8" t="s">
        <v>24</v>
      </c>
      <c r="O19" s="8" t="s">
        <v>24</v>
      </c>
      <c r="P19" s="8" t="s">
        <v>24</v>
      </c>
      <c r="Q19" s="8" t="s">
        <v>24</v>
      </c>
      <c r="R19" s="8" t="s">
        <v>24</v>
      </c>
      <c r="S19" s="17"/>
    </row>
    <row r="20" spans="1:19" ht="51" x14ac:dyDescent="0.25">
      <c r="A20" s="25"/>
      <c r="B20" s="17"/>
      <c r="C20" s="17"/>
      <c r="D20" s="17"/>
      <c r="E20" s="26"/>
      <c r="F20" s="26"/>
      <c r="G20" s="26"/>
      <c r="H20" s="17"/>
      <c r="I20" s="17"/>
      <c r="J20" s="17"/>
      <c r="K20" s="17"/>
      <c r="L20" s="8" t="s">
        <v>69</v>
      </c>
      <c r="M20" s="8" t="s">
        <v>24</v>
      </c>
      <c r="N20" s="8">
        <v>12</v>
      </c>
      <c r="O20" s="8" t="s">
        <v>24</v>
      </c>
      <c r="P20" s="8" t="s">
        <v>24</v>
      </c>
      <c r="Q20" s="8" t="s">
        <v>24</v>
      </c>
      <c r="R20" s="8" t="s">
        <v>24</v>
      </c>
      <c r="S20" s="17"/>
    </row>
    <row r="21" spans="1:19" ht="89.25" x14ac:dyDescent="0.25">
      <c r="A21" s="25"/>
      <c r="B21" s="17"/>
      <c r="C21" s="17"/>
      <c r="D21" s="17"/>
      <c r="E21" s="26"/>
      <c r="F21" s="26"/>
      <c r="G21" s="26"/>
      <c r="H21" s="17"/>
      <c r="I21" s="17"/>
      <c r="J21" s="17"/>
      <c r="K21" s="17"/>
      <c r="L21" s="8" t="s">
        <v>94</v>
      </c>
      <c r="M21" s="8" t="s">
        <v>24</v>
      </c>
      <c r="N21" s="8">
        <v>2</v>
      </c>
      <c r="O21" s="8" t="s">
        <v>24</v>
      </c>
      <c r="P21" s="8" t="s">
        <v>24</v>
      </c>
      <c r="Q21" s="8" t="s">
        <v>24</v>
      </c>
      <c r="R21" s="8" t="s">
        <v>24</v>
      </c>
      <c r="S21" s="17"/>
    </row>
    <row r="22" spans="1:19" ht="69.75" customHeight="1" x14ac:dyDescent="0.25">
      <c r="A22" s="25"/>
      <c r="B22" s="17"/>
      <c r="C22" s="17"/>
      <c r="D22" s="17"/>
      <c r="E22" s="26"/>
      <c r="F22" s="26"/>
      <c r="G22" s="26"/>
      <c r="H22" s="17"/>
      <c r="I22" s="17"/>
      <c r="J22" s="17"/>
      <c r="K22" s="17"/>
      <c r="L22" s="8" t="s">
        <v>93</v>
      </c>
      <c r="M22" s="8" t="s">
        <v>24</v>
      </c>
      <c r="N22" s="1" t="s">
        <v>26</v>
      </c>
      <c r="O22" s="8" t="s">
        <v>24</v>
      </c>
      <c r="P22" s="8" t="s">
        <v>24</v>
      </c>
      <c r="Q22" s="8" t="s">
        <v>24</v>
      </c>
      <c r="R22" s="8" t="s">
        <v>24</v>
      </c>
      <c r="S22" s="17"/>
    </row>
    <row r="23" spans="1:19" ht="63.75" x14ac:dyDescent="0.25">
      <c r="A23" s="25"/>
      <c r="B23" s="17"/>
      <c r="C23" s="17"/>
      <c r="D23" s="17"/>
      <c r="E23" s="26"/>
      <c r="F23" s="26"/>
      <c r="G23" s="26"/>
      <c r="H23" s="17"/>
      <c r="I23" s="17"/>
      <c r="J23" s="17"/>
      <c r="K23" s="17"/>
      <c r="L23" s="8" t="s">
        <v>25</v>
      </c>
      <c r="M23" s="8">
        <v>100</v>
      </c>
      <c r="N23" s="8">
        <v>100</v>
      </c>
      <c r="O23" s="8">
        <v>100</v>
      </c>
      <c r="P23" s="8">
        <v>100</v>
      </c>
      <c r="Q23" s="8">
        <v>100</v>
      </c>
      <c r="R23" s="8">
        <v>100</v>
      </c>
      <c r="S23" s="17"/>
    </row>
    <row r="24" spans="1:19" ht="63.75" x14ac:dyDescent="0.25">
      <c r="A24" s="25" t="s">
        <v>52</v>
      </c>
      <c r="B24" s="19" t="s">
        <v>53</v>
      </c>
      <c r="C24" s="17" t="s">
        <v>77</v>
      </c>
      <c r="D24" s="17" t="s">
        <v>19</v>
      </c>
      <c r="E24" s="26">
        <f>SUM(F24)</f>
        <v>1179</v>
      </c>
      <c r="F24" s="26">
        <v>1179</v>
      </c>
      <c r="G24" s="17" t="s">
        <v>22</v>
      </c>
      <c r="H24" s="17" t="s">
        <v>22</v>
      </c>
      <c r="I24" s="17" t="s">
        <v>22</v>
      </c>
      <c r="J24" s="17" t="s">
        <v>22</v>
      </c>
      <c r="K24" s="17" t="s">
        <v>22</v>
      </c>
      <c r="L24" s="8" t="s">
        <v>54</v>
      </c>
      <c r="M24" s="8" t="s">
        <v>24</v>
      </c>
      <c r="N24" s="8" t="s">
        <v>24</v>
      </c>
      <c r="O24" s="8" t="s">
        <v>24</v>
      </c>
      <c r="P24" s="8" t="s">
        <v>24</v>
      </c>
      <c r="Q24" s="8" t="s">
        <v>89</v>
      </c>
      <c r="R24" s="8" t="s">
        <v>90</v>
      </c>
      <c r="S24" s="17" t="s">
        <v>23</v>
      </c>
    </row>
    <row r="25" spans="1:19" ht="66" customHeight="1" x14ac:dyDescent="0.25">
      <c r="A25" s="25"/>
      <c r="B25" s="20"/>
      <c r="C25" s="17"/>
      <c r="D25" s="17"/>
      <c r="E25" s="26"/>
      <c r="F25" s="26"/>
      <c r="G25" s="17"/>
      <c r="H25" s="17"/>
      <c r="I25" s="17"/>
      <c r="J25" s="17"/>
      <c r="K25" s="17"/>
      <c r="L25" s="8" t="s">
        <v>82</v>
      </c>
      <c r="M25" s="8" t="s">
        <v>24</v>
      </c>
      <c r="N25" s="8" t="s">
        <v>24</v>
      </c>
      <c r="O25" s="8" t="s">
        <v>24</v>
      </c>
      <c r="P25" s="8" t="s">
        <v>24</v>
      </c>
      <c r="Q25" s="8" t="s">
        <v>91</v>
      </c>
      <c r="R25" s="8" t="s">
        <v>92</v>
      </c>
      <c r="S25" s="17"/>
    </row>
    <row r="26" spans="1:19" ht="105.75" customHeight="1" x14ac:dyDescent="0.25">
      <c r="A26" s="25"/>
      <c r="B26" s="20"/>
      <c r="C26" s="17"/>
      <c r="D26" s="17"/>
      <c r="E26" s="26"/>
      <c r="F26" s="26"/>
      <c r="G26" s="17"/>
      <c r="H26" s="17"/>
      <c r="I26" s="17"/>
      <c r="J26" s="17"/>
      <c r="K26" s="17"/>
      <c r="L26" s="8" t="s">
        <v>55</v>
      </c>
      <c r="M26" s="8" t="s">
        <v>24</v>
      </c>
      <c r="N26" s="8" t="s">
        <v>56</v>
      </c>
      <c r="O26" s="8" t="s">
        <v>24</v>
      </c>
      <c r="P26" s="8" t="s">
        <v>85</v>
      </c>
      <c r="Q26" s="8" t="s">
        <v>81</v>
      </c>
      <c r="R26" s="8" t="s">
        <v>24</v>
      </c>
      <c r="S26" s="17"/>
    </row>
    <row r="27" spans="1:19" ht="108" customHeight="1" x14ac:dyDescent="0.25">
      <c r="A27" s="25"/>
      <c r="B27" s="20"/>
      <c r="C27" s="17"/>
      <c r="D27" s="17"/>
      <c r="E27" s="26"/>
      <c r="F27" s="26"/>
      <c r="G27" s="17"/>
      <c r="H27" s="17"/>
      <c r="I27" s="17"/>
      <c r="J27" s="17"/>
      <c r="K27" s="17"/>
      <c r="L27" s="8" t="s">
        <v>57</v>
      </c>
      <c r="M27" s="8" t="s">
        <v>24</v>
      </c>
      <c r="N27" s="8" t="s">
        <v>24</v>
      </c>
      <c r="O27" s="8" t="s">
        <v>58</v>
      </c>
      <c r="P27" s="8" t="s">
        <v>86</v>
      </c>
      <c r="Q27" s="8" t="s">
        <v>88</v>
      </c>
      <c r="R27" s="8" t="s">
        <v>87</v>
      </c>
      <c r="S27" s="17"/>
    </row>
    <row r="28" spans="1:19" ht="69.75" customHeight="1" x14ac:dyDescent="0.25">
      <c r="A28" s="25"/>
      <c r="B28" s="20"/>
      <c r="C28" s="17"/>
      <c r="D28" s="17"/>
      <c r="E28" s="26"/>
      <c r="F28" s="26"/>
      <c r="G28" s="17"/>
      <c r="H28" s="17"/>
      <c r="I28" s="17"/>
      <c r="J28" s="17"/>
      <c r="K28" s="17"/>
      <c r="L28" s="8" t="s">
        <v>59</v>
      </c>
      <c r="M28" s="8">
        <v>10</v>
      </c>
      <c r="N28" s="8" t="s">
        <v>24</v>
      </c>
      <c r="O28" s="8" t="s">
        <v>61</v>
      </c>
      <c r="P28" s="8" t="s">
        <v>24</v>
      </c>
      <c r="Q28" s="8" t="s">
        <v>24</v>
      </c>
      <c r="R28" s="8" t="s">
        <v>24</v>
      </c>
      <c r="S28" s="17"/>
    </row>
    <row r="29" spans="1:19" ht="84.75" customHeight="1" x14ac:dyDescent="0.25">
      <c r="A29" s="25"/>
      <c r="B29" s="20"/>
      <c r="C29" s="17"/>
      <c r="D29" s="17"/>
      <c r="E29" s="26"/>
      <c r="F29" s="26"/>
      <c r="G29" s="17"/>
      <c r="H29" s="17"/>
      <c r="I29" s="17"/>
      <c r="J29" s="17"/>
      <c r="K29" s="17"/>
      <c r="L29" s="8" t="s">
        <v>60</v>
      </c>
      <c r="M29" s="8">
        <v>3</v>
      </c>
      <c r="N29" s="8" t="s">
        <v>24</v>
      </c>
      <c r="O29" s="8" t="s">
        <v>24</v>
      </c>
      <c r="P29" s="8" t="s">
        <v>24</v>
      </c>
      <c r="Q29" s="8" t="s">
        <v>24</v>
      </c>
      <c r="R29" s="8" t="s">
        <v>24</v>
      </c>
      <c r="S29" s="17"/>
    </row>
    <row r="30" spans="1:19" ht="115.5" customHeight="1" x14ac:dyDescent="0.25">
      <c r="A30" s="25"/>
      <c r="B30" s="20"/>
      <c r="C30" s="17"/>
      <c r="D30" s="17"/>
      <c r="E30" s="26"/>
      <c r="F30" s="26"/>
      <c r="G30" s="17"/>
      <c r="H30" s="17"/>
      <c r="I30" s="17"/>
      <c r="J30" s="17"/>
      <c r="K30" s="17"/>
      <c r="L30" s="8" t="s">
        <v>70</v>
      </c>
      <c r="M30" s="8" t="s">
        <v>26</v>
      </c>
      <c r="N30" s="8" t="s">
        <v>24</v>
      </c>
      <c r="O30" s="8" t="s">
        <v>24</v>
      </c>
      <c r="P30" s="8" t="s">
        <v>24</v>
      </c>
      <c r="Q30" s="8" t="s">
        <v>24</v>
      </c>
      <c r="R30" s="8" t="s">
        <v>24</v>
      </c>
      <c r="S30" s="17"/>
    </row>
    <row r="31" spans="1:19" ht="63.75" x14ac:dyDescent="0.25">
      <c r="A31" s="25"/>
      <c r="B31" s="20"/>
      <c r="C31" s="17"/>
      <c r="D31" s="17"/>
      <c r="E31" s="26"/>
      <c r="F31" s="26"/>
      <c r="G31" s="17"/>
      <c r="H31" s="17"/>
      <c r="I31" s="17"/>
      <c r="J31" s="17"/>
      <c r="K31" s="17"/>
      <c r="L31" s="8" t="s">
        <v>25</v>
      </c>
      <c r="M31" s="8">
        <v>100</v>
      </c>
      <c r="N31" s="8">
        <v>100</v>
      </c>
      <c r="O31" s="8">
        <v>100</v>
      </c>
      <c r="P31" s="8">
        <v>100</v>
      </c>
      <c r="Q31" s="8">
        <v>100</v>
      </c>
      <c r="R31" s="8">
        <v>100</v>
      </c>
      <c r="S31" s="17"/>
    </row>
    <row r="32" spans="1:19" ht="86.25" customHeight="1" x14ac:dyDescent="0.25">
      <c r="A32" s="43" t="s">
        <v>63</v>
      </c>
      <c r="B32" s="32" t="s">
        <v>62</v>
      </c>
      <c r="C32" s="19" t="s">
        <v>77</v>
      </c>
      <c r="D32" s="19" t="s">
        <v>19</v>
      </c>
      <c r="E32" s="41">
        <f>SUM(F32:K33)</f>
        <v>100</v>
      </c>
      <c r="F32" s="41">
        <v>100</v>
      </c>
      <c r="G32" s="41">
        <v>0</v>
      </c>
      <c r="H32" s="41">
        <v>0</v>
      </c>
      <c r="I32" s="41">
        <v>0</v>
      </c>
      <c r="J32" s="41">
        <v>0</v>
      </c>
      <c r="K32" s="41">
        <v>0</v>
      </c>
      <c r="L32" s="8" t="s">
        <v>64</v>
      </c>
      <c r="M32" s="8">
        <v>19</v>
      </c>
      <c r="N32" s="8" t="s">
        <v>24</v>
      </c>
      <c r="O32" s="8" t="s">
        <v>24</v>
      </c>
      <c r="P32" s="8" t="s">
        <v>24</v>
      </c>
      <c r="Q32" s="8" t="s">
        <v>24</v>
      </c>
      <c r="R32" s="8" t="s">
        <v>24</v>
      </c>
      <c r="S32" s="19" t="s">
        <v>23</v>
      </c>
    </row>
    <row r="33" spans="1:19" ht="63.75" x14ac:dyDescent="0.25">
      <c r="A33" s="44"/>
      <c r="B33" s="34"/>
      <c r="C33" s="27"/>
      <c r="D33" s="27"/>
      <c r="E33" s="42"/>
      <c r="F33" s="42"/>
      <c r="G33" s="42"/>
      <c r="H33" s="42"/>
      <c r="I33" s="42"/>
      <c r="J33" s="42"/>
      <c r="K33" s="42"/>
      <c r="L33" s="8" t="s">
        <v>25</v>
      </c>
      <c r="M33" s="8">
        <v>100</v>
      </c>
      <c r="N33" s="8" t="s">
        <v>24</v>
      </c>
      <c r="O33" s="8" t="s">
        <v>24</v>
      </c>
      <c r="P33" s="8" t="s">
        <v>24</v>
      </c>
      <c r="Q33" s="8" t="s">
        <v>24</v>
      </c>
      <c r="R33" s="8" t="s">
        <v>24</v>
      </c>
      <c r="S33" s="27"/>
    </row>
    <row r="34" spans="1:19" ht="106.5" customHeight="1" x14ac:dyDescent="0.25">
      <c r="A34" s="17" t="s">
        <v>27</v>
      </c>
      <c r="B34" s="17" t="s">
        <v>28</v>
      </c>
      <c r="C34" s="17" t="s">
        <v>77</v>
      </c>
      <c r="D34" s="17" t="s">
        <v>19</v>
      </c>
      <c r="E34" s="28">
        <f>SUM(F34:K35)</f>
        <v>891.78</v>
      </c>
      <c r="F34" s="28">
        <v>0</v>
      </c>
      <c r="G34" s="28">
        <v>91.78</v>
      </c>
      <c r="H34" s="28">
        <v>200</v>
      </c>
      <c r="I34" s="28">
        <v>200</v>
      </c>
      <c r="J34" s="28">
        <v>200</v>
      </c>
      <c r="K34" s="28">
        <v>200</v>
      </c>
      <c r="L34" s="8" t="s">
        <v>65</v>
      </c>
      <c r="M34" s="8" t="s">
        <v>24</v>
      </c>
      <c r="N34" s="8">
        <v>16</v>
      </c>
      <c r="O34" s="8">
        <v>16</v>
      </c>
      <c r="P34" s="8">
        <v>16</v>
      </c>
      <c r="Q34" s="8">
        <v>16</v>
      </c>
      <c r="R34" s="8">
        <v>16</v>
      </c>
      <c r="S34" s="17" t="s">
        <v>23</v>
      </c>
    </row>
    <row r="35" spans="1:19" ht="63.75" x14ac:dyDescent="0.25">
      <c r="A35" s="17"/>
      <c r="B35" s="17"/>
      <c r="C35" s="17"/>
      <c r="D35" s="17"/>
      <c r="E35" s="28"/>
      <c r="F35" s="28"/>
      <c r="G35" s="28"/>
      <c r="H35" s="28"/>
      <c r="I35" s="28"/>
      <c r="J35" s="28"/>
      <c r="K35" s="28"/>
      <c r="L35" s="8" t="s">
        <v>29</v>
      </c>
      <c r="M35" s="8" t="s">
        <v>24</v>
      </c>
      <c r="N35" s="8">
        <v>100</v>
      </c>
      <c r="O35" s="8">
        <v>100</v>
      </c>
      <c r="P35" s="8">
        <v>100</v>
      </c>
      <c r="Q35" s="8">
        <v>100</v>
      </c>
      <c r="R35" s="8">
        <v>100</v>
      </c>
      <c r="S35" s="17"/>
    </row>
    <row r="36" spans="1:19" ht="63.75" x14ac:dyDescent="0.25">
      <c r="A36" s="17" t="s">
        <v>30</v>
      </c>
      <c r="B36" s="17" t="s">
        <v>84</v>
      </c>
      <c r="C36" s="17" t="s">
        <v>77</v>
      </c>
      <c r="D36" s="17" t="s">
        <v>19</v>
      </c>
      <c r="E36" s="28">
        <f>SUM(F36:K37)</f>
        <v>466</v>
      </c>
      <c r="F36" s="28">
        <v>100</v>
      </c>
      <c r="G36" s="28">
        <v>366</v>
      </c>
      <c r="H36" s="28">
        <v>0</v>
      </c>
      <c r="I36" s="29">
        <v>0</v>
      </c>
      <c r="J36" s="29">
        <v>0</v>
      </c>
      <c r="K36" s="29">
        <v>0</v>
      </c>
      <c r="L36" s="8" t="s">
        <v>31</v>
      </c>
      <c r="M36" s="1" t="s">
        <v>26</v>
      </c>
      <c r="N36" s="1" t="s">
        <v>26</v>
      </c>
      <c r="O36" s="2" t="s">
        <v>24</v>
      </c>
      <c r="P36" s="8" t="s">
        <v>24</v>
      </c>
      <c r="Q36" s="8" t="s">
        <v>24</v>
      </c>
      <c r="R36" s="8" t="s">
        <v>24</v>
      </c>
      <c r="S36" s="17" t="s">
        <v>23</v>
      </c>
    </row>
    <row r="37" spans="1:19" ht="63.75" x14ac:dyDescent="0.25">
      <c r="A37" s="17"/>
      <c r="B37" s="17"/>
      <c r="C37" s="17"/>
      <c r="D37" s="17"/>
      <c r="E37" s="28"/>
      <c r="F37" s="28"/>
      <c r="G37" s="28"/>
      <c r="H37" s="28"/>
      <c r="I37" s="30"/>
      <c r="J37" s="30"/>
      <c r="K37" s="31"/>
      <c r="L37" s="8" t="s">
        <v>25</v>
      </c>
      <c r="M37" s="8">
        <v>100</v>
      </c>
      <c r="N37" s="8">
        <v>100</v>
      </c>
      <c r="O37" s="8" t="s">
        <v>24</v>
      </c>
      <c r="P37" s="8" t="s">
        <v>24</v>
      </c>
      <c r="Q37" s="8" t="s">
        <v>24</v>
      </c>
      <c r="R37" s="8" t="s">
        <v>24</v>
      </c>
      <c r="S37" s="17"/>
    </row>
    <row r="38" spans="1:19" ht="51" x14ac:dyDescent="0.25">
      <c r="A38" s="17" t="s">
        <v>32</v>
      </c>
      <c r="B38" s="17" t="s">
        <v>33</v>
      </c>
      <c r="C38" s="17" t="s">
        <v>77</v>
      </c>
      <c r="D38" s="17" t="s">
        <v>19</v>
      </c>
      <c r="E38" s="28">
        <f>SUM(F38:K39)</f>
        <v>1900</v>
      </c>
      <c r="F38" s="28">
        <v>900</v>
      </c>
      <c r="G38" s="28">
        <v>0</v>
      </c>
      <c r="H38" s="28">
        <v>0</v>
      </c>
      <c r="I38" s="28">
        <v>0</v>
      </c>
      <c r="J38" s="29">
        <v>1000</v>
      </c>
      <c r="K38" s="29">
        <v>0</v>
      </c>
      <c r="L38" s="8" t="s">
        <v>34</v>
      </c>
      <c r="M38" s="8">
        <v>8</v>
      </c>
      <c r="N38" s="8" t="s">
        <v>24</v>
      </c>
      <c r="O38" s="8" t="s">
        <v>24</v>
      </c>
      <c r="P38" s="8" t="s">
        <v>24</v>
      </c>
      <c r="Q38" s="8">
        <v>8</v>
      </c>
      <c r="R38" s="8" t="s">
        <v>24</v>
      </c>
      <c r="S38" s="17" t="s">
        <v>23</v>
      </c>
    </row>
    <row r="39" spans="1:19" ht="63.75" x14ac:dyDescent="0.25">
      <c r="A39" s="17"/>
      <c r="B39" s="17"/>
      <c r="C39" s="17"/>
      <c r="D39" s="17"/>
      <c r="E39" s="28"/>
      <c r="F39" s="28"/>
      <c r="G39" s="28"/>
      <c r="H39" s="28"/>
      <c r="I39" s="28"/>
      <c r="J39" s="31"/>
      <c r="K39" s="31"/>
      <c r="L39" s="8" t="s">
        <v>25</v>
      </c>
      <c r="M39" s="8">
        <v>100</v>
      </c>
      <c r="N39" s="8" t="s">
        <v>24</v>
      </c>
      <c r="O39" s="8" t="s">
        <v>24</v>
      </c>
      <c r="P39" s="8" t="s">
        <v>24</v>
      </c>
      <c r="Q39" s="8">
        <v>100</v>
      </c>
      <c r="R39" s="8" t="s">
        <v>24</v>
      </c>
      <c r="S39" s="17"/>
    </row>
    <row r="40" spans="1:19" ht="76.5" x14ac:dyDescent="0.25">
      <c r="A40" s="17" t="s">
        <v>35</v>
      </c>
      <c r="B40" s="17" t="s">
        <v>36</v>
      </c>
      <c r="C40" s="17" t="s">
        <v>77</v>
      </c>
      <c r="D40" s="17" t="s">
        <v>19</v>
      </c>
      <c r="E40" s="28">
        <f>SUM(F40:K41)</f>
        <v>807</v>
      </c>
      <c r="F40" s="28">
        <v>807</v>
      </c>
      <c r="G40" s="28">
        <v>0</v>
      </c>
      <c r="H40" s="28">
        <v>0</v>
      </c>
      <c r="I40" s="28">
        <v>0</v>
      </c>
      <c r="J40" s="29">
        <v>0</v>
      </c>
      <c r="K40" s="29">
        <v>0</v>
      </c>
      <c r="L40" s="8" t="s">
        <v>37</v>
      </c>
      <c r="M40" s="1" t="s">
        <v>26</v>
      </c>
      <c r="N40" s="1" t="s">
        <v>24</v>
      </c>
      <c r="O40" s="1" t="s">
        <v>24</v>
      </c>
      <c r="P40" s="1" t="s">
        <v>24</v>
      </c>
      <c r="Q40" s="1" t="s">
        <v>24</v>
      </c>
      <c r="R40" s="1" t="s">
        <v>24</v>
      </c>
      <c r="S40" s="17" t="s">
        <v>23</v>
      </c>
    </row>
    <row r="41" spans="1:19" ht="63.75" x14ac:dyDescent="0.25">
      <c r="A41" s="17"/>
      <c r="B41" s="17"/>
      <c r="C41" s="17"/>
      <c r="D41" s="17"/>
      <c r="E41" s="28"/>
      <c r="F41" s="28"/>
      <c r="G41" s="28"/>
      <c r="H41" s="28"/>
      <c r="I41" s="28"/>
      <c r="J41" s="31"/>
      <c r="K41" s="31"/>
      <c r="L41" s="8" t="s">
        <v>25</v>
      </c>
      <c r="M41" s="8">
        <v>100</v>
      </c>
      <c r="N41" s="8" t="s">
        <v>24</v>
      </c>
      <c r="O41" s="8" t="s">
        <v>24</v>
      </c>
      <c r="P41" s="8" t="s">
        <v>24</v>
      </c>
      <c r="Q41" s="8" t="s">
        <v>24</v>
      </c>
      <c r="R41" s="8" t="s">
        <v>24</v>
      </c>
      <c r="S41" s="17"/>
    </row>
    <row r="42" spans="1:19" ht="121.5" customHeight="1" x14ac:dyDescent="0.25">
      <c r="A42" s="17" t="s">
        <v>38</v>
      </c>
      <c r="B42" s="17" t="s">
        <v>83</v>
      </c>
      <c r="C42" s="17" t="s">
        <v>78</v>
      </c>
      <c r="D42" s="17" t="s">
        <v>19</v>
      </c>
      <c r="E42" s="28">
        <f>SUM(F42:K43)</f>
        <v>105.22</v>
      </c>
      <c r="F42" s="28">
        <v>0</v>
      </c>
      <c r="G42" s="28">
        <v>50</v>
      </c>
      <c r="H42" s="28">
        <v>55.22</v>
      </c>
      <c r="I42" s="28">
        <v>0</v>
      </c>
      <c r="J42" s="29">
        <v>0</v>
      </c>
      <c r="K42" s="29">
        <v>0</v>
      </c>
      <c r="L42" s="8" t="s">
        <v>96</v>
      </c>
      <c r="M42" s="8" t="s">
        <v>24</v>
      </c>
      <c r="N42" s="1">
        <v>250</v>
      </c>
      <c r="O42" s="8">
        <v>26</v>
      </c>
      <c r="P42" s="8" t="s">
        <v>24</v>
      </c>
      <c r="Q42" s="8" t="s">
        <v>24</v>
      </c>
      <c r="R42" s="8" t="s">
        <v>24</v>
      </c>
      <c r="S42" s="17" t="s">
        <v>23</v>
      </c>
    </row>
    <row r="43" spans="1:19" ht="63.75" x14ac:dyDescent="0.25">
      <c r="A43" s="17"/>
      <c r="B43" s="17"/>
      <c r="C43" s="17"/>
      <c r="D43" s="17"/>
      <c r="E43" s="28"/>
      <c r="F43" s="28"/>
      <c r="G43" s="28"/>
      <c r="H43" s="28"/>
      <c r="I43" s="28"/>
      <c r="J43" s="31"/>
      <c r="K43" s="31"/>
      <c r="L43" s="8" t="s">
        <v>25</v>
      </c>
      <c r="M43" s="8" t="s">
        <v>24</v>
      </c>
      <c r="N43" s="8">
        <v>100</v>
      </c>
      <c r="O43" s="8">
        <v>100</v>
      </c>
      <c r="P43" s="8" t="s">
        <v>24</v>
      </c>
      <c r="Q43" s="8" t="s">
        <v>24</v>
      </c>
      <c r="R43" s="8" t="s">
        <v>24</v>
      </c>
      <c r="S43" s="17"/>
    </row>
    <row r="44" spans="1:19" ht="48" customHeight="1" x14ac:dyDescent="0.25">
      <c r="A44" s="19" t="s">
        <v>39</v>
      </c>
      <c r="B44" s="32" t="s">
        <v>41</v>
      </c>
      <c r="C44" s="19" t="s">
        <v>77</v>
      </c>
      <c r="D44" s="8" t="s">
        <v>46</v>
      </c>
      <c r="E44" s="9">
        <f t="shared" ref="E44:E49" si="3">SUM(F44:K44)</f>
        <v>18492.39</v>
      </c>
      <c r="F44" s="9">
        <f t="shared" ref="F44:K44" si="4">F45+F46</f>
        <v>0</v>
      </c>
      <c r="G44" s="9">
        <f t="shared" si="4"/>
        <v>5008.32</v>
      </c>
      <c r="H44" s="9">
        <f>H45+H46</f>
        <v>7446.5300000000007</v>
      </c>
      <c r="I44" s="9">
        <f t="shared" si="4"/>
        <v>1500</v>
      </c>
      <c r="J44" s="9">
        <f t="shared" si="4"/>
        <v>1768.77</v>
      </c>
      <c r="K44" s="9">
        <f t="shared" si="4"/>
        <v>2768.77</v>
      </c>
      <c r="L44" s="32" t="s">
        <v>66</v>
      </c>
      <c r="M44" s="35" t="s">
        <v>24</v>
      </c>
      <c r="N44" s="35">
        <v>100</v>
      </c>
      <c r="O44" s="35">
        <v>100</v>
      </c>
      <c r="P44" s="35">
        <v>100</v>
      </c>
      <c r="Q44" s="35">
        <v>100</v>
      </c>
      <c r="R44" s="35">
        <v>100</v>
      </c>
      <c r="S44" s="32" t="s">
        <v>103</v>
      </c>
    </row>
    <row r="45" spans="1:19" ht="81.75" customHeight="1" x14ac:dyDescent="0.25">
      <c r="A45" s="20"/>
      <c r="B45" s="33"/>
      <c r="C45" s="20"/>
      <c r="D45" s="8" t="s">
        <v>19</v>
      </c>
      <c r="E45" s="9">
        <f t="shared" si="3"/>
        <v>12181.630000000001</v>
      </c>
      <c r="F45" s="9">
        <v>0</v>
      </c>
      <c r="G45" s="9">
        <v>2457.42</v>
      </c>
      <c r="H45" s="9">
        <v>3686.67</v>
      </c>
      <c r="I45" s="9">
        <v>1500</v>
      </c>
      <c r="J45" s="9">
        <v>1768.77</v>
      </c>
      <c r="K45" s="9">
        <v>2768.77</v>
      </c>
      <c r="L45" s="33"/>
      <c r="M45" s="36"/>
      <c r="N45" s="36"/>
      <c r="O45" s="36"/>
      <c r="P45" s="36"/>
      <c r="Q45" s="36"/>
      <c r="R45" s="36"/>
      <c r="S45" s="33"/>
    </row>
    <row r="46" spans="1:19" ht="57.75" customHeight="1" x14ac:dyDescent="0.25">
      <c r="A46" s="27"/>
      <c r="B46" s="34"/>
      <c r="C46" s="27"/>
      <c r="D46" s="8" t="s">
        <v>20</v>
      </c>
      <c r="E46" s="9">
        <f t="shared" si="3"/>
        <v>6310.76</v>
      </c>
      <c r="F46" s="9">
        <v>0</v>
      </c>
      <c r="G46" s="9">
        <v>2550.9</v>
      </c>
      <c r="H46" s="9">
        <v>3759.86</v>
      </c>
      <c r="I46" s="9">
        <v>0</v>
      </c>
      <c r="J46" s="9">
        <v>0</v>
      </c>
      <c r="K46" s="9">
        <v>0</v>
      </c>
      <c r="L46" s="34"/>
      <c r="M46" s="37"/>
      <c r="N46" s="37"/>
      <c r="O46" s="37"/>
      <c r="P46" s="37"/>
      <c r="Q46" s="37"/>
      <c r="R46" s="37"/>
      <c r="S46" s="34"/>
    </row>
    <row r="47" spans="1:19" ht="153" x14ac:dyDescent="0.25">
      <c r="A47" s="8" t="s">
        <v>40</v>
      </c>
      <c r="B47" s="8" t="s">
        <v>42</v>
      </c>
      <c r="C47" s="7" t="s">
        <v>77</v>
      </c>
      <c r="D47" s="8" t="s">
        <v>19</v>
      </c>
      <c r="E47" s="9">
        <f t="shared" si="3"/>
        <v>2545.92</v>
      </c>
      <c r="F47" s="9">
        <v>0</v>
      </c>
      <c r="G47" s="9">
        <v>335.92</v>
      </c>
      <c r="H47" s="9">
        <v>560</v>
      </c>
      <c r="I47" s="9">
        <v>550</v>
      </c>
      <c r="J47" s="9">
        <v>550</v>
      </c>
      <c r="K47" s="9">
        <v>550</v>
      </c>
      <c r="L47" s="8" t="s">
        <v>66</v>
      </c>
      <c r="M47" s="8" t="s">
        <v>24</v>
      </c>
      <c r="N47" s="8">
        <v>100</v>
      </c>
      <c r="O47" s="8">
        <v>100</v>
      </c>
      <c r="P47" s="8">
        <v>100</v>
      </c>
      <c r="Q47" s="8">
        <v>100</v>
      </c>
      <c r="R47" s="8">
        <v>100</v>
      </c>
      <c r="S47" s="2" t="s">
        <v>103</v>
      </c>
    </row>
    <row r="48" spans="1:19" ht="52.5" customHeight="1" x14ac:dyDescent="0.25">
      <c r="A48" s="8" t="s">
        <v>95</v>
      </c>
      <c r="B48" s="8" t="s">
        <v>43</v>
      </c>
      <c r="C48" s="8" t="s">
        <v>77</v>
      </c>
      <c r="D48" s="8" t="s">
        <v>19</v>
      </c>
      <c r="E48" s="9">
        <f t="shared" si="3"/>
        <v>142.87</v>
      </c>
      <c r="F48" s="9">
        <v>0</v>
      </c>
      <c r="G48" s="9">
        <v>142.87</v>
      </c>
      <c r="H48" s="9">
        <v>0</v>
      </c>
      <c r="I48" s="9">
        <v>0</v>
      </c>
      <c r="J48" s="9">
        <v>0</v>
      </c>
      <c r="K48" s="9">
        <v>0</v>
      </c>
      <c r="L48" s="8" t="s">
        <v>44</v>
      </c>
      <c r="M48" s="8" t="s">
        <v>24</v>
      </c>
      <c r="N48" s="8">
        <v>47</v>
      </c>
      <c r="O48" s="8" t="s">
        <v>24</v>
      </c>
      <c r="P48" s="8" t="s">
        <v>24</v>
      </c>
      <c r="Q48" s="8" t="s">
        <v>24</v>
      </c>
      <c r="R48" s="8" t="s">
        <v>24</v>
      </c>
      <c r="S48" s="8" t="s">
        <v>23</v>
      </c>
    </row>
    <row r="49" spans="1:19" ht="52.5" customHeight="1" x14ac:dyDescent="0.25">
      <c r="A49" s="8" t="s">
        <v>97</v>
      </c>
      <c r="B49" s="8" t="s">
        <v>98</v>
      </c>
      <c r="C49" s="8" t="s">
        <v>77</v>
      </c>
      <c r="D49" s="8" t="s">
        <v>19</v>
      </c>
      <c r="E49" s="9">
        <f t="shared" si="3"/>
        <v>117.17</v>
      </c>
      <c r="F49" s="9">
        <v>0</v>
      </c>
      <c r="G49" s="9">
        <v>117.17</v>
      </c>
      <c r="H49" s="9">
        <v>0</v>
      </c>
      <c r="I49" s="9">
        <v>0</v>
      </c>
      <c r="J49" s="9">
        <v>0</v>
      </c>
      <c r="K49" s="9">
        <v>0</v>
      </c>
      <c r="L49" s="8" t="s">
        <v>99</v>
      </c>
      <c r="M49" s="8" t="s">
        <v>24</v>
      </c>
      <c r="N49" s="8">
        <v>40</v>
      </c>
      <c r="O49" s="8" t="s">
        <v>24</v>
      </c>
      <c r="P49" s="8" t="s">
        <v>24</v>
      </c>
      <c r="Q49" s="8" t="s">
        <v>24</v>
      </c>
      <c r="R49" s="8" t="s">
        <v>24</v>
      </c>
      <c r="S49" s="8" t="s">
        <v>23</v>
      </c>
    </row>
    <row r="50" spans="1:19" x14ac:dyDescent="0.25">
      <c r="A50" s="17"/>
      <c r="B50" s="15" t="s">
        <v>45</v>
      </c>
      <c r="C50" s="38"/>
      <c r="D50" s="10" t="s">
        <v>17</v>
      </c>
      <c r="E50" s="5">
        <f>E52+E53</f>
        <v>31205.11</v>
      </c>
      <c r="F50" s="5">
        <f t="shared" ref="F50:K50" si="5">F52+F53</f>
        <v>5486</v>
      </c>
      <c r="G50" s="5">
        <f t="shared" si="5"/>
        <v>8038.76</v>
      </c>
      <c r="H50" s="5">
        <f>H52+H53</f>
        <v>8392.8100000000013</v>
      </c>
      <c r="I50" s="5">
        <f>I52+I53</f>
        <v>2250</v>
      </c>
      <c r="J50" s="5">
        <f t="shared" si="5"/>
        <v>3518.77</v>
      </c>
      <c r="K50" s="5">
        <f t="shared" si="5"/>
        <v>3518.77</v>
      </c>
      <c r="L50" s="17"/>
      <c r="M50" s="17"/>
      <c r="N50" s="17"/>
      <c r="O50" s="17"/>
      <c r="P50" s="17"/>
      <c r="Q50" s="19"/>
      <c r="R50" s="19"/>
      <c r="S50" s="17"/>
    </row>
    <row r="51" spans="1:19" x14ac:dyDescent="0.25">
      <c r="A51" s="17"/>
      <c r="B51" s="15"/>
      <c r="C51" s="38"/>
      <c r="D51" s="10" t="s">
        <v>18</v>
      </c>
      <c r="E51" s="10"/>
      <c r="F51" s="10"/>
      <c r="G51" s="10"/>
      <c r="H51" s="10"/>
      <c r="I51" s="10"/>
      <c r="J51" s="10"/>
      <c r="K51" s="10"/>
      <c r="L51" s="17"/>
      <c r="M51" s="17"/>
      <c r="N51" s="17"/>
      <c r="O51" s="17"/>
      <c r="P51" s="17"/>
      <c r="Q51" s="20"/>
      <c r="R51" s="20"/>
      <c r="S51" s="17"/>
    </row>
    <row r="52" spans="1:19" x14ac:dyDescent="0.25">
      <c r="A52" s="17"/>
      <c r="B52" s="15"/>
      <c r="C52" s="38"/>
      <c r="D52" s="10" t="s">
        <v>19</v>
      </c>
      <c r="E52" s="5">
        <f>E48+E49+E45+E47+E42+E40+E38+E36+E34+E24+E17+E32</f>
        <v>24894.35</v>
      </c>
      <c r="F52" s="5">
        <f>F48+F47+F45+F42+F40+F38+F36+F34+F32+F24+F17</f>
        <v>5486</v>
      </c>
      <c r="G52" s="5">
        <f>G48+G42+G40+G38+G36+G34+G32+G17+G47+G45+G49</f>
        <v>5487.8600000000006</v>
      </c>
      <c r="H52" s="5">
        <f>H48+H42+H40+H38+H36+H34+H32+H47+H45+H17</f>
        <v>4632.9500000000007</v>
      </c>
      <c r="I52" s="5">
        <f>I48+I42+I40+I38+I36+I34+I32+I47+I45</f>
        <v>2250</v>
      </c>
      <c r="J52" s="5">
        <f t="shared" ref="J52:K52" si="6">J48+J42+J40+J38+J36+J34+J32+J47+J45</f>
        <v>3518.77</v>
      </c>
      <c r="K52" s="5">
        <f t="shared" si="6"/>
        <v>3518.77</v>
      </c>
      <c r="L52" s="17"/>
      <c r="M52" s="17"/>
      <c r="N52" s="17"/>
      <c r="O52" s="17"/>
      <c r="P52" s="17"/>
      <c r="Q52" s="20"/>
      <c r="R52" s="20"/>
      <c r="S52" s="17"/>
    </row>
    <row r="53" spans="1:19" x14ac:dyDescent="0.25">
      <c r="A53" s="17"/>
      <c r="B53" s="15"/>
      <c r="C53" s="38"/>
      <c r="D53" s="10" t="s">
        <v>20</v>
      </c>
      <c r="E53" s="10">
        <f>E46</f>
        <v>6310.76</v>
      </c>
      <c r="F53" s="10">
        <f t="shared" ref="F53:K53" si="7">F46</f>
        <v>0</v>
      </c>
      <c r="G53" s="10">
        <f t="shared" si="7"/>
        <v>2550.9</v>
      </c>
      <c r="H53" s="5">
        <f>H46</f>
        <v>3759.86</v>
      </c>
      <c r="I53" s="10">
        <f t="shared" si="7"/>
        <v>0</v>
      </c>
      <c r="J53" s="10">
        <f t="shared" si="7"/>
        <v>0</v>
      </c>
      <c r="K53" s="10">
        <f t="shared" si="7"/>
        <v>0</v>
      </c>
      <c r="L53" s="17"/>
      <c r="M53" s="17"/>
      <c r="N53" s="17"/>
      <c r="O53" s="17"/>
      <c r="P53" s="17"/>
      <c r="Q53" s="27"/>
      <c r="R53" s="27"/>
      <c r="S53" s="17"/>
    </row>
    <row r="55" spans="1:19" hidden="1" x14ac:dyDescent="0.25"/>
    <row r="56" spans="1:19" hidden="1" x14ac:dyDescent="0.25"/>
    <row r="57" spans="1:19" hidden="1" x14ac:dyDescent="0.25"/>
    <row r="58" spans="1:19" hidden="1" x14ac:dyDescent="0.25"/>
    <row r="59" spans="1:19" hidden="1" x14ac:dyDescent="0.25"/>
    <row r="60" spans="1:19" x14ac:dyDescent="0.25">
      <c r="G60" s="6">
        <f>8038.76-G50</f>
        <v>0</v>
      </c>
    </row>
    <row r="61" spans="1:19" x14ac:dyDescent="0.25">
      <c r="G61" s="6">
        <f>G52+G60</f>
        <v>5487.8600000000006</v>
      </c>
      <c r="I61" s="6">
        <f>G47+G45</f>
        <v>2793.34</v>
      </c>
    </row>
    <row r="63" spans="1:19" x14ac:dyDescent="0.25">
      <c r="G63" s="6">
        <f>G60+G49</f>
        <v>117.17</v>
      </c>
    </row>
  </sheetData>
  <mergeCells count="144">
    <mergeCell ref="L1:S2"/>
    <mergeCell ref="S32:S33"/>
    <mergeCell ref="G32:G33"/>
    <mergeCell ref="F32:F33"/>
    <mergeCell ref="E32:E33"/>
    <mergeCell ref="D32:D33"/>
    <mergeCell ref="C32:C33"/>
    <mergeCell ref="B32:B33"/>
    <mergeCell ref="A32:A33"/>
    <mergeCell ref="K32:K33"/>
    <mergeCell ref="J32:J33"/>
    <mergeCell ref="I32:I33"/>
    <mergeCell ref="H32:H33"/>
    <mergeCell ref="S24:S31"/>
    <mergeCell ref="G24:G31"/>
    <mergeCell ref="H24:H31"/>
    <mergeCell ref="I24:I31"/>
    <mergeCell ref="A24:A31"/>
    <mergeCell ref="C24:C31"/>
    <mergeCell ref="D24:D31"/>
    <mergeCell ref="E24:E31"/>
    <mergeCell ref="F24:F31"/>
    <mergeCell ref="B24:B31"/>
    <mergeCell ref="J24:J31"/>
    <mergeCell ref="A40:A41"/>
    <mergeCell ref="B40:B41"/>
    <mergeCell ref="C40:C41"/>
    <mergeCell ref="D40:D41"/>
    <mergeCell ref="E40:E41"/>
    <mergeCell ref="F38:F39"/>
    <mergeCell ref="G38:G39"/>
    <mergeCell ref="H38:H39"/>
    <mergeCell ref="I38:I39"/>
    <mergeCell ref="F40:F41"/>
    <mergeCell ref="G40:G41"/>
    <mergeCell ref="H40:H41"/>
    <mergeCell ref="I40:I41"/>
    <mergeCell ref="B44:B46"/>
    <mergeCell ref="A44:A46"/>
    <mergeCell ref="C44:C46"/>
    <mergeCell ref="A42:A43"/>
    <mergeCell ref="B42:B43"/>
    <mergeCell ref="C42:C43"/>
    <mergeCell ref="D42:D43"/>
    <mergeCell ref="E42:E43"/>
    <mergeCell ref="Q50:Q53"/>
    <mergeCell ref="A50:A53"/>
    <mergeCell ref="B50:B53"/>
    <mergeCell ref="C50:C53"/>
    <mergeCell ref="J42:J43"/>
    <mergeCell ref="K42:K43"/>
    <mergeCell ref="R50:R53"/>
    <mergeCell ref="P44:P46"/>
    <mergeCell ref="R44:R46"/>
    <mergeCell ref="P50:P53"/>
    <mergeCell ref="S50:S53"/>
    <mergeCell ref="L50:L53"/>
    <mergeCell ref="M50:M53"/>
    <mergeCell ref="N50:N53"/>
    <mergeCell ref="O50:O53"/>
    <mergeCell ref="L44:L46"/>
    <mergeCell ref="M44:M46"/>
    <mergeCell ref="N44:N46"/>
    <mergeCell ref="O44:O46"/>
    <mergeCell ref="Q44:Q46"/>
    <mergeCell ref="S40:S41"/>
    <mergeCell ref="J40:J41"/>
    <mergeCell ref="K40:K41"/>
    <mergeCell ref="S42:S43"/>
    <mergeCell ref="F42:F43"/>
    <mergeCell ref="G42:G43"/>
    <mergeCell ref="H42:H43"/>
    <mergeCell ref="I42:I43"/>
    <mergeCell ref="S44:S46"/>
    <mergeCell ref="S38:S39"/>
    <mergeCell ref="A38:A39"/>
    <mergeCell ref="B38:B39"/>
    <mergeCell ref="C38:C39"/>
    <mergeCell ref="D38:D39"/>
    <mergeCell ref="E38:E39"/>
    <mergeCell ref="J38:J39"/>
    <mergeCell ref="K38:K39"/>
    <mergeCell ref="F36:F37"/>
    <mergeCell ref="G36:G37"/>
    <mergeCell ref="H36:H37"/>
    <mergeCell ref="I36:I37"/>
    <mergeCell ref="S36:S37"/>
    <mergeCell ref="S34:S35"/>
    <mergeCell ref="A36:A37"/>
    <mergeCell ref="B36:B37"/>
    <mergeCell ref="C36:C37"/>
    <mergeCell ref="D36:D37"/>
    <mergeCell ref="E36:E37"/>
    <mergeCell ref="F34:F35"/>
    <mergeCell ref="G34:G35"/>
    <mergeCell ref="H34:H35"/>
    <mergeCell ref="I34:I35"/>
    <mergeCell ref="A34:A35"/>
    <mergeCell ref="B34:B35"/>
    <mergeCell ref="C34:C35"/>
    <mergeCell ref="D34:D35"/>
    <mergeCell ref="E34:E35"/>
    <mergeCell ref="J34:J35"/>
    <mergeCell ref="K34:K35"/>
    <mergeCell ref="J36:J37"/>
    <mergeCell ref="K36:K37"/>
    <mergeCell ref="K24:K31"/>
    <mergeCell ref="H17:H23"/>
    <mergeCell ref="I17:I23"/>
    <mergeCell ref="S17:S23"/>
    <mergeCell ref="P14:P16"/>
    <mergeCell ref="S14:S16"/>
    <mergeCell ref="A17:A23"/>
    <mergeCell ref="B17:B23"/>
    <mergeCell ref="C17:C23"/>
    <mergeCell ref="D17:D23"/>
    <mergeCell ref="E17:E23"/>
    <mergeCell ref="F17:F23"/>
    <mergeCell ref="G17:G23"/>
    <mergeCell ref="L14:L16"/>
    <mergeCell ref="M14:M16"/>
    <mergeCell ref="N14:N16"/>
    <mergeCell ref="O14:O16"/>
    <mergeCell ref="K17:K23"/>
    <mergeCell ref="Q14:Q16"/>
    <mergeCell ref="R14:R16"/>
    <mergeCell ref="J17:J23"/>
    <mergeCell ref="Q3:S3"/>
    <mergeCell ref="K4:S4"/>
    <mergeCell ref="A7:S7"/>
    <mergeCell ref="A8:S8"/>
    <mergeCell ref="B12:S12"/>
    <mergeCell ref="B13:S13"/>
    <mergeCell ref="A14:A16"/>
    <mergeCell ref="B14:B16"/>
    <mergeCell ref="C14:C16"/>
    <mergeCell ref="A10:A11"/>
    <mergeCell ref="B10:B11"/>
    <mergeCell ref="C10:C11"/>
    <mergeCell ref="S10:S11"/>
    <mergeCell ref="D10:D11"/>
    <mergeCell ref="E10:K10"/>
    <mergeCell ref="L10:R10"/>
    <mergeCell ref="I5:S5"/>
  </mergeCells>
  <pageMargins left="0.39370078740157483" right="0.39370078740157483" top="0.39370078740157483" bottom="0.15748031496062992" header="0.31496062992125984" footer="0.31496062992125984"/>
  <pageSetup paperSize="9" scale="7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Adm#Econom#6</dc:creator>
  <cp:lastModifiedBy>Пользователь</cp:lastModifiedBy>
  <cp:lastPrinted>2017-11-28T18:50:41Z</cp:lastPrinted>
  <dcterms:created xsi:type="dcterms:W3CDTF">2016-08-22T07:06:58Z</dcterms:created>
  <dcterms:modified xsi:type="dcterms:W3CDTF">2017-11-28T18:50:56Z</dcterms:modified>
</cp:coreProperties>
</file>