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6" sheetId="1" r:id="rId1"/>
  </sheets>
  <definedNames>
    <definedName name="_xlnm.Print_Titles" localSheetId="0">'2016'!$10:$10</definedName>
    <definedName name="_xlnm.Print_Area" localSheetId="0">'2016'!$A$1:$C$122</definedName>
  </definedNames>
  <calcPr fullCalcOnLoad="1"/>
</workbook>
</file>

<file path=xl/sharedStrings.xml><?xml version="1.0" encoding="utf-8"?>
<sst xmlns="http://schemas.openxmlformats.org/spreadsheetml/2006/main" count="229" uniqueCount="205">
  <si>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</si>
  <si>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</si>
  <si>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</si>
  <si>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</si>
  <si>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</si>
  <si>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</si>
  <si>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</si>
  <si>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</si>
  <si>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</si>
  <si>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</si>
  <si>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</si>
  <si>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</si>
  <si>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</si>
  <si>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</si>
  <si>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</si>
  <si>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</si>
  <si>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</si>
  <si>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</si>
  <si>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</si>
  <si>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</si>
  <si>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</si>
  <si>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</si>
  <si>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</si>
  <si>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</si>
  <si>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</si>
  <si>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</si>
  <si>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</si>
  <si>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</si>
  <si>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</si>
  <si>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</si>
  <si>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</si>
  <si>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</si>
  <si>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</si>
  <si>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</si>
  <si>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</si>
  <si>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</si>
  <si>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</si>
  <si>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</si>
  <si>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</si>
  <si>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</si>
  <si>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</si>
  <si>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</si>
  <si>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</si>
  <si>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</si>
  <si>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</si>
  <si>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</si>
  <si>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</si>
  <si>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</si>
  <si>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</si>
  <si>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</si>
  <si>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</si>
  <si>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</si>
  <si>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</si>
  <si>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</si>
  <si>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</si>
  <si>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</si>
  <si>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</si>
  <si>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</si>
  <si>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</si>
  <si>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</si>
  <si>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</si>
  <si>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</si>
  <si>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</si>
  <si>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</si>
  <si>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</si>
  <si>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</si>
  <si>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</si>
  <si>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</si>
  <si>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</si>
  <si>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</si>
  <si>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</si>
  <si>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</si>
  <si>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</si>
  <si>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</si>
  <si>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</si>
  <si>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</si>
  <si>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</si>
  <si>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</si>
  <si>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</si>
  <si>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</si>
  <si>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</si>
  <si>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</si>
  <si>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</si>
  <si>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</si>
  <si>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</si>
  <si>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</si>
  <si>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</si>
  <si>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</si>
  <si>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</si>
  <si>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</si>
  <si>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</si>
  <si>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</si>
  <si>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</si>
  <si>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</si>
  <si>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</si>
  <si>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</si>
  <si>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</si>
  <si>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</si>
  <si>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</si>
  <si>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</si>
  <si>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</si>
  <si>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</si>
  <si>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</si>
  <si>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</si>
  <si>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</si>
  <si>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</si>
  <si>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</si>
  <si>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</si>
  <si>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</si>
  <si>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</si>
  <si>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</si>
  <si>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</si>
  <si>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</si>
  <si>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</si>
  <si>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</si>
  <si>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</si>
  <si>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</si>
  <si>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</si>
  <si>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</si>
  <si>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</si>
  <si>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</si>
  <si>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</si>
  <si>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</si>
  <si>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</si>
  <si>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</si>
  <si>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</si>
  <si>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</si>
  <si>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</si>
  <si>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</si>
  <si>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</si>
  <si>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</si>
  <si>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</si>
  <si>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</si>
  <si>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</si>
  <si>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</si>
  <si>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</si>
  <si>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</si>
  <si>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</si>
  <si>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</si>
  <si>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</si>
  <si>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</si>
  <si>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</si>
  <si>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</si>
  <si>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</si>
  <si>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</si>
  <si>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</si>
  <si>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</si>
  <si>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</si>
  <si>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</si>
  <si>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</si>
  <si>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</si>
  <si>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</si>
  <si>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</si>
  <si>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</si>
  <si>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</si>
  <si>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</si>
  <si>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</si>
  <si>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</si>
  <si>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</si>
  <si>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</si>
  <si>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</si>
  <si>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</si>
  <si>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</si>
  <si>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</si>
  <si>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</si>
  <si>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</si>
  <si>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</si>
  <si>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</si>
  <si>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</si>
  <si>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</si>
  <si>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</si>
  <si>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</si>
  <si>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</si>
  <si>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</si>
  <si>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</si>
  <si>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</si>
  <si>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</si>
  <si>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</si>
  <si>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</si>
  <si>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</si>
  <si>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</si>
  <si>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</si>
  <si>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</si>
  <si>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</si>
  <si>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</si>
  <si>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</si>
  <si>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</si>
  <si>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</si>
  <si>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</si>
  <si>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</si>
  <si>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</si>
  <si>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</si>
  <si>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</si>
  <si>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</si>
  <si>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к решению Совета депутатов ЗАТО Видяево</t>
  </si>
  <si>
    <t>О внесении изменений в решение Совета депутатов ЗАТО Видяево от 25.12.2015 № 335</t>
  </si>
  <si>
    <t>(рублей)</t>
  </si>
  <si>
    <t>000 2 02 01003 04 0000 151</t>
  </si>
  <si>
    <t>000 2 02 01003 00 0000 151</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</si>
  <si>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</si>
  <si>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</si>
  <si>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</si>
  <si>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</si>
  <si>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</si>
  <si>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21.12.2016. № 424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</si>
</sst>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thin"/>
      <top style="thin"/>
      <bottom style="thin"/>
    </border>
    <border>
      <left style="thin"/>
      <right style="thin"/>
      <top style="medium"/>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12" fillId="32" borderId="0" xfId="0" applyFont="1" applyFill="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1" xfId="0" applyFont="1" applyFill="1" applyBorder="1" applyAlignment="1">
      <alignment horizontal="center" wrapText="1"/>
    </xf>
    <xf numFmtId="0" fontId="6" fillId="33" borderId="11" xfId="0" applyFont="1" applyFill="1" applyBorder="1" applyAlignment="1">
      <alignment horizontal="center"/>
    </xf>
    <xf numFmtId="0" fontId="5" fillId="33" borderId="11" xfId="0" applyFont="1" applyFill="1" applyBorder="1" applyAlignment="1">
      <alignment horizontal="center"/>
    </xf>
    <xf numFmtId="0" fontId="0" fillId="33" borderId="0" xfId="0" applyFont="1" applyFill="1" applyAlignment="1">
      <alignment/>
    </xf>
    <xf numFmtId="0" fontId="11" fillId="0" borderId="0" xfId="0" applyFont="1" applyAlignment="1">
      <alignment/>
    </xf>
    <xf numFmtId="4" fontId="0" fillId="33" borderId="0" xfId="0" applyNumberFormat="1" applyFill="1" applyAlignment="1">
      <alignment/>
    </xf>
    <xf numFmtId="0" fontId="5" fillId="33" borderId="11" xfId="0" applyNumberFormat="1" applyFont="1" applyFill="1" applyBorder="1" applyAlignment="1">
      <alignment horizontal="left" wrapText="1"/>
    </xf>
    <xf numFmtId="0" fontId="5" fillId="33" borderId="12" xfId="0" applyFont="1" applyFill="1" applyBorder="1" applyAlignment="1">
      <alignment horizont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3" xfId="0" applyNumberFormat="1" applyFont="1" applyFill="1" applyBorder="1" applyAlignment="1">
      <alignment horizontal="center" vertical="center" wrapText="1"/>
    </xf>
    <xf numFmtId="0" fontId="6" fillId="33" borderId="12" xfId="0" applyNumberFormat="1" applyFont="1" applyFill="1" applyBorder="1" applyAlignment="1">
      <alignment horizontal="left" wrapText="1"/>
    </xf>
    <xf numFmtId="0" fontId="6" fillId="33" borderId="11" xfId="0" applyNumberFormat="1" applyFont="1" applyFill="1" applyBorder="1" applyAlignment="1">
      <alignment horizontal="left" wrapText="1"/>
    </xf>
    <xf numFmtId="0" fontId="6" fillId="33" borderId="11"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4" fontId="12" fillId="33" borderId="0" xfId="0" applyNumberFormat="1" applyFont="1" applyFill="1" applyAlignment="1">
      <alignment horizontal="right"/>
    </xf>
    <xf numFmtId="0" fontId="5" fillId="33" borderId="14" xfId="0" applyFont="1" applyFill="1" applyBorder="1" applyAlignment="1">
      <alignment horizontal="center" vertical="center" wrapText="1"/>
    </xf>
    <xf numFmtId="0" fontId="0" fillId="33" borderId="15" xfId="0" applyFill="1" applyBorder="1" applyAlignment="1">
      <alignment/>
    </xf>
    <xf numFmtId="4" fontId="6" fillId="33" borderId="15" xfId="0" applyNumberFormat="1" applyFont="1" applyFill="1" applyBorder="1" applyAlignment="1">
      <alignment horizontal="center" wrapText="1"/>
    </xf>
    <xf numFmtId="4" fontId="6" fillId="33" borderId="15" xfId="0" applyNumberFormat="1" applyFont="1" applyFill="1" applyBorder="1" applyAlignment="1">
      <alignment horizontal="center"/>
    </xf>
    <xf numFmtId="4" fontId="5" fillId="33" borderId="15" xfId="0" applyNumberFormat="1" applyFont="1" applyFill="1" applyBorder="1" applyAlignment="1">
      <alignment horizontal="center"/>
    </xf>
    <xf numFmtId="0" fontId="9" fillId="33"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0" fillId="0" borderId="0" xfId="0" applyFont="1" applyFill="1" applyAlignment="1">
      <alignment horizontal="right" wrapText="1"/>
    </xf>
    <xf numFmtId="3" fontId="10" fillId="0" borderId="0" xfId="0" applyNumberFormat="1" applyFont="1" applyFill="1" applyBorder="1" applyAlignment="1">
      <alignment horizontal="right" wrapText="1"/>
    </xf>
    <xf numFmtId="0" fontId="10" fillId="33" borderId="0" xfId="0" applyFont="1" applyFill="1" applyAlignment="1">
      <alignment horizontal="right"/>
    </xf>
    <xf numFmtId="0" fontId="0" fillId="0" borderId="0" xfId="0" applyFont="1" applyAlignment="1">
      <alignment/>
    </xf>
    <xf numFmtId="4" fontId="0" fillId="33" borderId="0" xfId="0" applyNumberForma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43"/>
  <sheetViews>
    <sheetView tabSelected="1" view="pageBreakPreview" zoomScaleSheetLayoutView="100" zoomScalePageLayoutView="0" workbookViewId="0" topLeftCell="B1">
      <selection activeCell="C7" sqref="C7"/>
    </sheetView>
  </sheetViews>
  <sheetFormatPr defaultColWidth="9.00390625" defaultRowHeight="12.75"/>
  <cols>
    <col min="1" max="1" width="66.00390625" style="30" customWidth="1"/>
    <col min="2" max="2" width="31.375" style="21" customWidth="1"/>
    <col min="3" max="3" width="16.75390625" style="23" bestFit="1" customWidth="1"/>
    <col min="4" max="21" width="9.125" style="2" customWidth="1"/>
  </cols>
  <sheetData>
    <row r="1" spans="1:3" ht="15.75">
      <c r="A1" s="29" t="s">
        <v>105</v>
      </c>
      <c r="B1" s="43" t="s">
        <v>87</v>
      </c>
      <c r="C1" s="44"/>
    </row>
    <row r="2" spans="1:3" ht="12.75" customHeight="1">
      <c r="A2" s="46" t="s">
        <v>194</v>
      </c>
      <c r="B2" s="46"/>
      <c r="C2" s="44"/>
    </row>
    <row r="3" spans="1:3" ht="12.75" customHeight="1">
      <c r="A3" s="47" t="s">
        <v>195</v>
      </c>
      <c r="B3" s="47"/>
      <c r="C3" s="44"/>
    </row>
    <row r="4" spans="2:3" ht="15.75">
      <c r="B4" s="48" t="s">
        <v>154</v>
      </c>
      <c r="C4" s="49"/>
    </row>
    <row r="5" spans="2:3" ht="15.75">
      <c r="B5" s="50" t="s">
        <v>204</v>
      </c>
      <c r="C5" s="51"/>
    </row>
    <row r="6" spans="1:2" ht="15.75">
      <c r="A6" s="29"/>
      <c r="B6" s="13"/>
    </row>
    <row r="7" spans="1:2" ht="18.75">
      <c r="A7" s="45" t="s">
        <v>146</v>
      </c>
      <c r="B7" s="45"/>
    </row>
    <row r="8" spans="1:3" ht="15.75">
      <c r="A8" s="29"/>
      <c r="B8" s="14"/>
      <c r="C8" s="37" t="s">
        <v>196</v>
      </c>
    </row>
    <row r="9" spans="1:2" ht="0.75" customHeight="1" thickBot="1">
      <c r="A9" s="29"/>
      <c r="B9" s="15"/>
    </row>
    <row r="10" spans="1:3" ht="26.25" thickBot="1">
      <c r="A10" s="31" t="s">
        <v>38</v>
      </c>
      <c r="B10" s="16" t="s">
        <v>37</v>
      </c>
      <c r="C10" s="38">
        <v>2016</v>
      </c>
    </row>
    <row r="11" spans="1:3" ht="15.75">
      <c r="A11" s="32" t="s">
        <v>57</v>
      </c>
      <c r="B11" s="25"/>
      <c r="C11" s="39"/>
    </row>
    <row r="12" spans="1:3" s="2" customFormat="1" ht="15.75">
      <c r="A12" s="33" t="s">
        <v>10</v>
      </c>
      <c r="B12" s="17" t="s">
        <v>32</v>
      </c>
      <c r="C12" s="40">
        <f>C13+C46</f>
        <v>132670800</v>
      </c>
    </row>
    <row r="13" spans="1:3" s="2" customFormat="1" ht="15.75">
      <c r="A13" s="33" t="s">
        <v>6</v>
      </c>
      <c r="B13" s="17"/>
      <c r="C13" s="40">
        <f>C14+C25+C43+C20+C37</f>
        <v>127359450</v>
      </c>
    </row>
    <row r="14" spans="1:3" ht="15.75">
      <c r="A14" s="34" t="s">
        <v>41</v>
      </c>
      <c r="B14" s="17" t="s">
        <v>42</v>
      </c>
      <c r="C14" s="41">
        <f>C15</f>
        <v>121512850</v>
      </c>
    </row>
    <row r="15" spans="1:21" s="1" customFormat="1" ht="15.75">
      <c r="A15" s="34" t="s">
        <v>39</v>
      </c>
      <c r="B15" s="17" t="s">
        <v>43</v>
      </c>
      <c r="C15" s="41">
        <f>C16+C17+C18+C19</f>
        <v>121512850</v>
      </c>
      <c r="D15" s="3"/>
      <c r="E15" s="3"/>
      <c r="F15" s="3"/>
      <c r="G15" s="3"/>
      <c r="H15" s="3"/>
      <c r="I15" s="3"/>
      <c r="J15" s="3"/>
      <c r="K15" s="3"/>
      <c r="L15" s="3"/>
      <c r="M15" s="3"/>
      <c r="N15" s="3"/>
      <c r="O15" s="3"/>
      <c r="P15" s="3"/>
      <c r="Q15" s="3"/>
      <c r="R15" s="3"/>
      <c r="S15" s="3"/>
      <c r="T15" s="3"/>
      <c r="U15" s="3"/>
    </row>
    <row r="16" spans="1:3" ht="78.75">
      <c r="A16" s="24" t="s">
        <v>143</v>
      </c>
      <c r="B16" s="18" t="s">
        <v>62</v>
      </c>
      <c r="C16" s="42">
        <f>124302000-45000-155000-315600-1000000-30000-150000-1000-359500-828550</f>
        <v>121417350</v>
      </c>
    </row>
    <row r="17" spans="1:3" ht="110.25">
      <c r="A17" s="24" t="s">
        <v>144</v>
      </c>
      <c r="B17" s="18" t="s">
        <v>60</v>
      </c>
      <c r="C17" s="42">
        <f>45000-25000</f>
        <v>20000</v>
      </c>
    </row>
    <row r="18" spans="1:3" ht="47.25">
      <c r="A18" s="24" t="s">
        <v>145</v>
      </c>
      <c r="B18" s="18" t="s">
        <v>68</v>
      </c>
      <c r="C18" s="42">
        <f>155000-80000</f>
        <v>75000</v>
      </c>
    </row>
    <row r="19" spans="1:3" ht="94.5">
      <c r="A19" s="24" t="s">
        <v>171</v>
      </c>
      <c r="B19" s="18" t="s">
        <v>170</v>
      </c>
      <c r="C19" s="42">
        <v>500</v>
      </c>
    </row>
    <row r="20" spans="1:3" ht="47.25">
      <c r="A20" s="33" t="s">
        <v>80</v>
      </c>
      <c r="B20" s="17" t="s">
        <v>81</v>
      </c>
      <c r="C20" s="41">
        <f>C21</f>
        <v>2478000</v>
      </c>
    </row>
    <row r="21" spans="1:3" ht="31.5">
      <c r="A21" s="24" t="s">
        <v>157</v>
      </c>
      <c r="B21" s="18" t="s">
        <v>79</v>
      </c>
      <c r="C21" s="42">
        <f>C22+C23+C24</f>
        <v>2478000</v>
      </c>
    </row>
    <row r="22" spans="1:3" ht="78.75">
      <c r="A22" s="24" t="s">
        <v>94</v>
      </c>
      <c r="B22" s="18" t="s">
        <v>78</v>
      </c>
      <c r="C22" s="42">
        <f>700000+3000+102000</f>
        <v>805000</v>
      </c>
    </row>
    <row r="23" spans="1:3" ht="94.5">
      <c r="A23" s="24" t="s">
        <v>95</v>
      </c>
      <c r="B23" s="18" t="s">
        <v>77</v>
      </c>
      <c r="C23" s="42">
        <f>10000+1500+1500</f>
        <v>13000</v>
      </c>
    </row>
    <row r="24" spans="1:3" ht="78.75">
      <c r="A24" s="24" t="s">
        <v>96</v>
      </c>
      <c r="B24" s="18" t="s">
        <v>76</v>
      </c>
      <c r="C24" s="42">
        <f>890000+277000+150000+140000+203000</f>
        <v>1660000</v>
      </c>
    </row>
    <row r="25" spans="1:21" s="1" customFormat="1" ht="15.75">
      <c r="A25" s="34" t="s">
        <v>45</v>
      </c>
      <c r="B25" s="17" t="s">
        <v>44</v>
      </c>
      <c r="C25" s="41">
        <f>C32+C26+C35</f>
        <v>3181000</v>
      </c>
      <c r="D25" s="3"/>
      <c r="E25" s="3"/>
      <c r="F25" s="3"/>
      <c r="G25" s="3"/>
      <c r="H25" s="3"/>
      <c r="I25" s="3"/>
      <c r="J25" s="3"/>
      <c r="K25" s="3"/>
      <c r="L25" s="3"/>
      <c r="M25" s="3"/>
      <c r="N25" s="3"/>
      <c r="O25" s="3"/>
      <c r="P25" s="3"/>
      <c r="Q25" s="3"/>
      <c r="R25" s="3"/>
      <c r="S25" s="3"/>
      <c r="T25" s="3"/>
      <c r="U25" s="3"/>
    </row>
    <row r="26" spans="1:21" s="1" customFormat="1" ht="31.5">
      <c r="A26" s="33" t="s">
        <v>63</v>
      </c>
      <c r="B26" s="17" t="s">
        <v>64</v>
      </c>
      <c r="C26" s="41">
        <f>C27+C29+C31</f>
        <v>555000</v>
      </c>
      <c r="D26" s="3"/>
      <c r="E26" s="3"/>
      <c r="F26" s="3"/>
      <c r="G26" s="3"/>
      <c r="H26" s="3"/>
      <c r="I26" s="3"/>
      <c r="J26" s="3"/>
      <c r="K26" s="3"/>
      <c r="L26" s="3"/>
      <c r="M26" s="3"/>
      <c r="N26" s="3"/>
      <c r="O26" s="3"/>
      <c r="P26" s="3"/>
      <c r="Q26" s="3"/>
      <c r="R26" s="3"/>
      <c r="S26" s="3"/>
      <c r="T26" s="3"/>
      <c r="U26" s="3"/>
    </row>
    <row r="27" spans="1:21" s="1" customFormat="1" ht="31.5">
      <c r="A27" s="24" t="s">
        <v>142</v>
      </c>
      <c r="B27" s="18" t="s">
        <v>65</v>
      </c>
      <c r="C27" s="42">
        <f>C28</f>
        <v>270000</v>
      </c>
      <c r="D27" s="3"/>
      <c r="E27" s="3"/>
      <c r="F27" s="3"/>
      <c r="G27" s="3"/>
      <c r="H27" s="3"/>
      <c r="I27" s="3"/>
      <c r="J27" s="3"/>
      <c r="K27" s="3"/>
      <c r="L27" s="3"/>
      <c r="M27" s="3"/>
      <c r="N27" s="3"/>
      <c r="O27" s="3"/>
      <c r="P27" s="3"/>
      <c r="Q27" s="3"/>
      <c r="R27" s="3"/>
      <c r="S27" s="3"/>
      <c r="T27" s="3"/>
      <c r="U27" s="3"/>
    </row>
    <row r="28" spans="1:21" s="1" customFormat="1" ht="31.5">
      <c r="A28" s="24" t="s">
        <v>142</v>
      </c>
      <c r="B28" s="18" t="s">
        <v>69</v>
      </c>
      <c r="C28" s="42">
        <f>40000+230000</f>
        <v>270000</v>
      </c>
      <c r="D28" s="3"/>
      <c r="E28" s="3"/>
      <c r="F28" s="3"/>
      <c r="G28" s="3"/>
      <c r="H28" s="3"/>
      <c r="I28" s="3"/>
      <c r="J28" s="3"/>
      <c r="K28" s="3"/>
      <c r="L28" s="3"/>
      <c r="M28" s="3"/>
      <c r="N28" s="3"/>
      <c r="O28" s="3"/>
      <c r="P28" s="3"/>
      <c r="Q28" s="3"/>
      <c r="R28" s="3"/>
      <c r="S28" s="3"/>
      <c r="T28" s="3"/>
      <c r="U28" s="3"/>
    </row>
    <row r="29" spans="1:21" s="36" customFormat="1" ht="47.25">
      <c r="A29" s="24" t="s">
        <v>141</v>
      </c>
      <c r="B29" s="18" t="s">
        <v>70</v>
      </c>
      <c r="C29" s="42">
        <f>C30</f>
        <v>225000</v>
      </c>
      <c r="D29" s="35"/>
      <c r="E29" s="35"/>
      <c r="F29" s="35"/>
      <c r="G29" s="35"/>
      <c r="H29" s="35"/>
      <c r="I29" s="35"/>
      <c r="J29" s="35"/>
      <c r="K29" s="35"/>
      <c r="L29" s="35"/>
      <c r="M29" s="35"/>
      <c r="N29" s="35"/>
      <c r="O29" s="35"/>
      <c r="P29" s="35"/>
      <c r="Q29" s="35"/>
      <c r="R29" s="35"/>
      <c r="S29" s="35"/>
      <c r="T29" s="35"/>
      <c r="U29" s="35"/>
    </row>
    <row r="30" spans="1:21" s="12" customFormat="1" ht="47.25">
      <c r="A30" s="24" t="s">
        <v>141</v>
      </c>
      <c r="B30" s="18" t="s">
        <v>71</v>
      </c>
      <c r="C30" s="42">
        <v>225000</v>
      </c>
      <c r="D30" s="11"/>
      <c r="E30" s="11"/>
      <c r="F30" s="11"/>
      <c r="G30" s="11"/>
      <c r="H30" s="11"/>
      <c r="I30" s="11"/>
      <c r="J30" s="11"/>
      <c r="K30" s="11"/>
      <c r="L30" s="11"/>
      <c r="M30" s="11"/>
      <c r="N30" s="11"/>
      <c r="O30" s="11"/>
      <c r="P30" s="11"/>
      <c r="Q30" s="11"/>
      <c r="R30" s="11"/>
      <c r="S30" s="11"/>
      <c r="T30" s="11"/>
      <c r="U30" s="11"/>
    </row>
    <row r="31" spans="1:21" s="12" customFormat="1" ht="31.5">
      <c r="A31" s="24" t="s">
        <v>172</v>
      </c>
      <c r="B31" s="18" t="s">
        <v>169</v>
      </c>
      <c r="C31" s="42">
        <v>60000</v>
      </c>
      <c r="D31" s="11"/>
      <c r="E31" s="11"/>
      <c r="F31" s="11"/>
      <c r="G31" s="11"/>
      <c r="H31" s="11"/>
      <c r="I31" s="11"/>
      <c r="J31" s="11"/>
      <c r="K31" s="11"/>
      <c r="L31" s="11"/>
      <c r="M31" s="11"/>
      <c r="N31" s="11"/>
      <c r="O31" s="11"/>
      <c r="P31" s="11"/>
      <c r="Q31" s="11"/>
      <c r="R31" s="11"/>
      <c r="S31" s="11"/>
      <c r="T31" s="11"/>
      <c r="U31" s="11"/>
    </row>
    <row r="32" spans="1:21" s="1" customFormat="1" ht="31.5">
      <c r="A32" s="33" t="s">
        <v>140</v>
      </c>
      <c r="B32" s="17" t="s">
        <v>5</v>
      </c>
      <c r="C32" s="41">
        <f>C33+C34</f>
        <v>2560000</v>
      </c>
      <c r="D32" s="3"/>
      <c r="E32" s="3"/>
      <c r="F32" s="3"/>
      <c r="G32" s="3"/>
      <c r="H32" s="3"/>
      <c r="I32" s="3"/>
      <c r="J32" s="3"/>
      <c r="K32" s="3"/>
      <c r="L32" s="3"/>
      <c r="M32" s="3"/>
      <c r="N32" s="3"/>
      <c r="O32" s="3"/>
      <c r="P32" s="3"/>
      <c r="Q32" s="3"/>
      <c r="R32" s="3"/>
      <c r="S32" s="3"/>
      <c r="T32" s="3"/>
      <c r="U32" s="3"/>
    </row>
    <row r="33" spans="1:21" s="10" customFormat="1" ht="31.5">
      <c r="A33" s="24" t="s">
        <v>1</v>
      </c>
      <c r="B33" s="18" t="s">
        <v>8</v>
      </c>
      <c r="C33" s="42">
        <v>2555000</v>
      </c>
      <c r="D33" s="5"/>
      <c r="E33" s="5"/>
      <c r="F33" s="5"/>
      <c r="G33" s="5"/>
      <c r="H33" s="5"/>
      <c r="I33" s="5"/>
      <c r="J33" s="5"/>
      <c r="K33" s="5"/>
      <c r="L33" s="5"/>
      <c r="M33" s="5"/>
      <c r="N33" s="5"/>
      <c r="O33" s="5"/>
      <c r="P33" s="5"/>
      <c r="Q33" s="5"/>
      <c r="R33" s="5"/>
      <c r="S33" s="5"/>
      <c r="T33" s="5"/>
      <c r="U33" s="5"/>
    </row>
    <row r="34" spans="1:21" s="10" customFormat="1" ht="47.25">
      <c r="A34" s="24" t="s">
        <v>98</v>
      </c>
      <c r="B34" s="18" t="s">
        <v>97</v>
      </c>
      <c r="C34" s="42">
        <v>5000</v>
      </c>
      <c r="D34" s="5"/>
      <c r="E34" s="5"/>
      <c r="F34" s="5"/>
      <c r="G34" s="5"/>
      <c r="H34" s="5"/>
      <c r="I34" s="5"/>
      <c r="J34" s="5"/>
      <c r="K34" s="5"/>
      <c r="L34" s="5"/>
      <c r="M34" s="5"/>
      <c r="N34" s="5"/>
      <c r="O34" s="5"/>
      <c r="P34" s="5"/>
      <c r="Q34" s="5"/>
      <c r="R34" s="5"/>
      <c r="S34" s="5"/>
      <c r="T34" s="5"/>
      <c r="U34" s="5"/>
    </row>
    <row r="35" spans="1:21" s="10" customFormat="1" ht="31.5">
      <c r="A35" s="33" t="s">
        <v>139</v>
      </c>
      <c r="B35" s="17" t="s">
        <v>66</v>
      </c>
      <c r="C35" s="41">
        <f>C36</f>
        <v>66000</v>
      </c>
      <c r="D35" s="5"/>
      <c r="E35" s="5"/>
      <c r="F35" s="5"/>
      <c r="G35" s="5"/>
      <c r="H35" s="5"/>
      <c r="I35" s="5"/>
      <c r="J35" s="5"/>
      <c r="K35" s="5"/>
      <c r="L35" s="5"/>
      <c r="M35" s="5"/>
      <c r="N35" s="5"/>
      <c r="O35" s="5"/>
      <c r="P35" s="5"/>
      <c r="Q35" s="5"/>
      <c r="R35" s="5"/>
      <c r="S35" s="5"/>
      <c r="T35" s="5"/>
      <c r="U35" s="5"/>
    </row>
    <row r="36" spans="1:21" s="10" customFormat="1" ht="31.5">
      <c r="A36" s="24" t="s">
        <v>138</v>
      </c>
      <c r="B36" s="18" t="s">
        <v>67</v>
      </c>
      <c r="C36" s="42">
        <v>66000</v>
      </c>
      <c r="D36" s="5"/>
      <c r="E36" s="5"/>
      <c r="F36" s="5"/>
      <c r="G36" s="5"/>
      <c r="H36" s="5"/>
      <c r="I36" s="5"/>
      <c r="J36" s="5"/>
      <c r="K36" s="5"/>
      <c r="L36" s="5"/>
      <c r="M36" s="5"/>
      <c r="N36" s="5"/>
      <c r="O36" s="5"/>
      <c r="P36" s="5"/>
      <c r="Q36" s="5"/>
      <c r="R36" s="5"/>
      <c r="S36" s="5"/>
      <c r="T36" s="5"/>
      <c r="U36" s="5"/>
    </row>
    <row r="37" spans="1:21" s="10" customFormat="1" ht="15.75">
      <c r="A37" s="34" t="s">
        <v>84</v>
      </c>
      <c r="B37" s="17" t="s">
        <v>85</v>
      </c>
      <c r="C37" s="41">
        <f>C38+C40</f>
        <v>7600</v>
      </c>
      <c r="D37" s="5"/>
      <c r="E37" s="5"/>
      <c r="F37" s="5"/>
      <c r="G37" s="5"/>
      <c r="H37" s="5"/>
      <c r="I37" s="5"/>
      <c r="J37" s="5"/>
      <c r="K37" s="5"/>
      <c r="L37" s="5"/>
      <c r="M37" s="5"/>
      <c r="N37" s="5"/>
      <c r="O37" s="5"/>
      <c r="P37" s="5"/>
      <c r="Q37" s="5"/>
      <c r="R37" s="5"/>
      <c r="S37" s="5"/>
      <c r="T37" s="5"/>
      <c r="U37" s="5"/>
    </row>
    <row r="38" spans="1:21" s="10" customFormat="1" ht="15.75">
      <c r="A38" s="34" t="s">
        <v>136</v>
      </c>
      <c r="B38" s="17" t="s">
        <v>83</v>
      </c>
      <c r="C38" s="42">
        <f>C39</f>
        <v>5000</v>
      </c>
      <c r="D38" s="5"/>
      <c r="E38" s="5"/>
      <c r="F38" s="5"/>
      <c r="G38" s="5"/>
      <c r="H38" s="5"/>
      <c r="I38" s="5"/>
      <c r="J38" s="5"/>
      <c r="K38" s="5"/>
      <c r="L38" s="5"/>
      <c r="M38" s="5"/>
      <c r="N38" s="5"/>
      <c r="O38" s="5"/>
      <c r="P38" s="5"/>
      <c r="Q38" s="5"/>
      <c r="R38" s="5"/>
      <c r="S38" s="5"/>
      <c r="T38" s="5"/>
      <c r="U38" s="5"/>
    </row>
    <row r="39" spans="1:21" s="10" customFormat="1" ht="47.25">
      <c r="A39" s="24" t="s">
        <v>137</v>
      </c>
      <c r="B39" s="18" t="s">
        <v>82</v>
      </c>
      <c r="C39" s="42">
        <f>2000+3000</f>
        <v>5000</v>
      </c>
      <c r="D39" s="5"/>
      <c r="E39" s="5"/>
      <c r="F39" s="5"/>
      <c r="G39" s="5"/>
      <c r="H39" s="5"/>
      <c r="I39" s="5"/>
      <c r="J39" s="5"/>
      <c r="K39" s="5"/>
      <c r="L39" s="5"/>
      <c r="M39" s="5"/>
      <c r="N39" s="5"/>
      <c r="O39" s="5"/>
      <c r="P39" s="5"/>
      <c r="Q39" s="5"/>
      <c r="R39" s="5"/>
      <c r="S39" s="5"/>
      <c r="T39" s="5"/>
      <c r="U39" s="5"/>
    </row>
    <row r="40" spans="1:21" s="1" customFormat="1" ht="15.75">
      <c r="A40" s="33" t="s">
        <v>176</v>
      </c>
      <c r="B40" s="17" t="s">
        <v>177</v>
      </c>
      <c r="C40" s="41">
        <f>C41</f>
        <v>2600</v>
      </c>
      <c r="D40" s="3"/>
      <c r="E40" s="3"/>
      <c r="F40" s="3"/>
      <c r="G40" s="3"/>
      <c r="H40" s="3"/>
      <c r="I40" s="3"/>
      <c r="J40" s="3"/>
      <c r="K40" s="3"/>
      <c r="L40" s="3"/>
      <c r="M40" s="3"/>
      <c r="N40" s="3"/>
      <c r="O40" s="3"/>
      <c r="P40" s="3"/>
      <c r="Q40" s="3"/>
      <c r="R40" s="3"/>
      <c r="S40" s="3"/>
      <c r="T40" s="3"/>
      <c r="U40" s="3"/>
    </row>
    <row r="41" spans="1:21" s="10" customFormat="1" ht="15.75">
      <c r="A41" s="24" t="s">
        <v>174</v>
      </c>
      <c r="B41" s="18" t="s">
        <v>175</v>
      </c>
      <c r="C41" s="42">
        <f>C42</f>
        <v>2600</v>
      </c>
      <c r="D41" s="5"/>
      <c r="E41" s="5"/>
      <c r="F41" s="5"/>
      <c r="G41" s="5"/>
      <c r="H41" s="5"/>
      <c r="I41" s="5"/>
      <c r="J41" s="5"/>
      <c r="K41" s="5"/>
      <c r="L41" s="5"/>
      <c r="M41" s="5"/>
      <c r="N41" s="5"/>
      <c r="O41" s="5"/>
      <c r="P41" s="5"/>
      <c r="Q41" s="5"/>
      <c r="R41" s="5"/>
      <c r="S41" s="5"/>
      <c r="T41" s="5"/>
      <c r="U41" s="5"/>
    </row>
    <row r="42" spans="1:21" s="10" customFormat="1" ht="31.5">
      <c r="A42" s="24" t="s">
        <v>173</v>
      </c>
      <c r="B42" s="18" t="s">
        <v>168</v>
      </c>
      <c r="C42" s="42">
        <f>100+1000+500+1000</f>
        <v>2600</v>
      </c>
      <c r="D42" s="5"/>
      <c r="E42" s="5"/>
      <c r="F42" s="5"/>
      <c r="G42" s="5"/>
      <c r="H42" s="5"/>
      <c r="I42" s="5"/>
      <c r="J42" s="5"/>
      <c r="K42" s="5"/>
      <c r="L42" s="5"/>
      <c r="M42" s="5"/>
      <c r="N42" s="5"/>
      <c r="O42" s="5"/>
      <c r="P42" s="5"/>
      <c r="Q42" s="5"/>
      <c r="R42" s="5"/>
      <c r="S42" s="5"/>
      <c r="T42" s="5"/>
      <c r="U42" s="5"/>
    </row>
    <row r="43" spans="1:3" ht="15.75">
      <c r="A43" s="33" t="s">
        <v>33</v>
      </c>
      <c r="B43" s="17" t="s">
        <v>46</v>
      </c>
      <c r="C43" s="41">
        <f>C44</f>
        <v>180000</v>
      </c>
    </row>
    <row r="44" spans="1:3" ht="31.5">
      <c r="A44" s="33" t="s">
        <v>135</v>
      </c>
      <c r="B44" s="17" t="s">
        <v>34</v>
      </c>
      <c r="C44" s="41">
        <f>C45</f>
        <v>180000</v>
      </c>
    </row>
    <row r="45" spans="1:21" s="1" customFormat="1" ht="47.25">
      <c r="A45" s="24" t="s">
        <v>35</v>
      </c>
      <c r="B45" s="18" t="s">
        <v>2</v>
      </c>
      <c r="C45" s="42">
        <f>85000+25000+30000+25000+15000</f>
        <v>180000</v>
      </c>
      <c r="D45" s="3"/>
      <c r="E45" s="3"/>
      <c r="F45" s="3"/>
      <c r="G45" s="3"/>
      <c r="H45" s="3"/>
      <c r="I45" s="3"/>
      <c r="J45" s="3"/>
      <c r="K45" s="3"/>
      <c r="L45" s="3"/>
      <c r="M45" s="3"/>
      <c r="N45" s="3"/>
      <c r="O45" s="3"/>
      <c r="P45" s="3"/>
      <c r="Q45" s="3"/>
      <c r="R45" s="3"/>
      <c r="S45" s="3"/>
      <c r="T45" s="3"/>
      <c r="U45" s="3"/>
    </row>
    <row r="46" spans="1:3" ht="15.75">
      <c r="A46" s="33" t="s">
        <v>55</v>
      </c>
      <c r="B46" s="17"/>
      <c r="C46" s="41">
        <f>C47+C60+C55</f>
        <v>5311350</v>
      </c>
    </row>
    <row r="47" spans="1:3" ht="47.25">
      <c r="A47" s="33" t="s">
        <v>48</v>
      </c>
      <c r="B47" s="17" t="s">
        <v>47</v>
      </c>
      <c r="C47" s="41">
        <f>C48+C52</f>
        <v>4151800</v>
      </c>
    </row>
    <row r="48" spans="1:3" ht="94.5">
      <c r="A48" s="24" t="s">
        <v>134</v>
      </c>
      <c r="B48" s="17" t="s">
        <v>61</v>
      </c>
      <c r="C48" s="41">
        <f>C51+C50+C49</f>
        <v>4011800</v>
      </c>
    </row>
    <row r="49" spans="1:21" s="1" customFormat="1" ht="78.75">
      <c r="A49" s="24" t="s">
        <v>59</v>
      </c>
      <c r="B49" s="18" t="s">
        <v>58</v>
      </c>
      <c r="C49" s="42">
        <v>36800</v>
      </c>
      <c r="D49" s="3"/>
      <c r="E49" s="3"/>
      <c r="F49" s="3"/>
      <c r="G49" s="3"/>
      <c r="H49" s="3"/>
      <c r="I49" s="3"/>
      <c r="J49" s="3"/>
      <c r="K49" s="3"/>
      <c r="L49" s="3"/>
      <c r="M49" s="3"/>
      <c r="N49" s="3"/>
      <c r="O49" s="3"/>
      <c r="P49" s="3"/>
      <c r="Q49" s="3"/>
      <c r="R49" s="3"/>
      <c r="S49" s="3"/>
      <c r="T49" s="3"/>
      <c r="U49" s="3"/>
    </row>
    <row r="50" spans="1:3" ht="78.75">
      <c r="A50" s="24" t="s">
        <v>9</v>
      </c>
      <c r="B50" s="18" t="s">
        <v>3</v>
      </c>
      <c r="C50" s="42">
        <f>50000+80000+45000</f>
        <v>175000</v>
      </c>
    </row>
    <row r="51" spans="1:21" s="1" customFormat="1" ht="80.25" customHeight="1">
      <c r="A51" s="24" t="s">
        <v>7</v>
      </c>
      <c r="B51" s="18" t="s">
        <v>4</v>
      </c>
      <c r="C51" s="42">
        <f>3500000-405000+115000+590000</f>
        <v>3800000</v>
      </c>
      <c r="D51" s="3"/>
      <c r="E51" s="3"/>
      <c r="F51" s="3"/>
      <c r="G51" s="3"/>
      <c r="H51" s="3"/>
      <c r="I51" s="3"/>
      <c r="J51" s="3"/>
      <c r="K51" s="3"/>
      <c r="L51" s="3"/>
      <c r="M51" s="3"/>
      <c r="N51" s="3"/>
      <c r="O51" s="3"/>
      <c r="P51" s="3"/>
      <c r="Q51" s="3"/>
      <c r="R51" s="3"/>
      <c r="S51" s="3"/>
      <c r="T51" s="3"/>
      <c r="U51" s="3"/>
    </row>
    <row r="52" spans="1:21" s="12" customFormat="1" ht="94.5">
      <c r="A52" s="33" t="s">
        <v>133</v>
      </c>
      <c r="B52" s="17" t="s">
        <v>72</v>
      </c>
      <c r="C52" s="41">
        <f>C53</f>
        <v>140000</v>
      </c>
      <c r="D52" s="11"/>
      <c r="E52" s="11"/>
      <c r="F52" s="11"/>
      <c r="G52" s="11"/>
      <c r="H52" s="11"/>
      <c r="I52" s="11"/>
      <c r="J52" s="11"/>
      <c r="K52" s="11"/>
      <c r="L52" s="11"/>
      <c r="M52" s="11"/>
      <c r="N52" s="11"/>
      <c r="O52" s="11"/>
      <c r="P52" s="11"/>
      <c r="Q52" s="11"/>
      <c r="R52" s="11"/>
      <c r="S52" s="11"/>
      <c r="T52" s="11"/>
      <c r="U52" s="11"/>
    </row>
    <row r="53" spans="1:21" s="12" customFormat="1" ht="94.5">
      <c r="A53" s="33" t="s">
        <v>73</v>
      </c>
      <c r="B53" s="17" t="s">
        <v>74</v>
      </c>
      <c r="C53" s="41">
        <f>C54</f>
        <v>140000</v>
      </c>
      <c r="D53" s="11"/>
      <c r="E53" s="11"/>
      <c r="F53" s="11"/>
      <c r="G53" s="11"/>
      <c r="H53" s="11"/>
      <c r="I53" s="11"/>
      <c r="J53" s="11"/>
      <c r="K53" s="11"/>
      <c r="L53" s="11"/>
      <c r="M53" s="11"/>
      <c r="N53" s="11"/>
      <c r="O53" s="11"/>
      <c r="P53" s="11"/>
      <c r="Q53" s="11"/>
      <c r="R53" s="11"/>
      <c r="S53" s="11"/>
      <c r="T53" s="11"/>
      <c r="U53" s="11"/>
    </row>
    <row r="54" spans="1:21" s="12" customFormat="1" ht="78.75">
      <c r="A54" s="24" t="s">
        <v>132</v>
      </c>
      <c r="B54" s="18" t="s">
        <v>75</v>
      </c>
      <c r="C54" s="42">
        <f>126000+14000</f>
        <v>140000</v>
      </c>
      <c r="D54" s="11"/>
      <c r="E54" s="11"/>
      <c r="F54" s="11"/>
      <c r="G54" s="11"/>
      <c r="H54" s="11"/>
      <c r="I54" s="11"/>
      <c r="J54" s="11"/>
      <c r="K54" s="11"/>
      <c r="L54" s="11"/>
      <c r="M54" s="11"/>
      <c r="N54" s="11"/>
      <c r="O54" s="11"/>
      <c r="P54" s="11"/>
      <c r="Q54" s="11"/>
      <c r="R54" s="11"/>
      <c r="S54" s="11"/>
      <c r="T54" s="11"/>
      <c r="U54" s="11"/>
    </row>
    <row r="55" spans="1:21" s="1" customFormat="1" ht="31.5">
      <c r="A55" s="33" t="s">
        <v>50</v>
      </c>
      <c r="B55" s="17" t="s">
        <v>49</v>
      </c>
      <c r="C55" s="41">
        <f>C56+C58+C59+C57</f>
        <v>944000</v>
      </c>
      <c r="D55" s="3"/>
      <c r="E55" s="3"/>
      <c r="F55" s="3"/>
      <c r="G55" s="3"/>
      <c r="H55" s="3"/>
      <c r="I55" s="3"/>
      <c r="J55" s="3"/>
      <c r="K55" s="3"/>
      <c r="L55" s="3"/>
      <c r="M55" s="3"/>
      <c r="N55" s="3"/>
      <c r="O55" s="3"/>
      <c r="P55" s="3"/>
      <c r="Q55" s="3"/>
      <c r="R55" s="3"/>
      <c r="S55" s="3"/>
      <c r="T55" s="3"/>
      <c r="U55" s="3"/>
    </row>
    <row r="56" spans="1:21" s="1" customFormat="1" ht="31.5">
      <c r="A56" s="24" t="s">
        <v>147</v>
      </c>
      <c r="B56" s="18" t="s">
        <v>148</v>
      </c>
      <c r="C56" s="42">
        <f>4000+32000+20000+12000</f>
        <v>68000</v>
      </c>
      <c r="D56" s="3"/>
      <c r="E56" s="3"/>
      <c r="F56" s="3"/>
      <c r="G56" s="3"/>
      <c r="H56" s="3"/>
      <c r="I56" s="3"/>
      <c r="J56" s="3"/>
      <c r="K56" s="3"/>
      <c r="L56" s="3"/>
      <c r="M56" s="3"/>
      <c r="N56" s="3"/>
      <c r="O56" s="3"/>
      <c r="P56" s="3"/>
      <c r="Q56" s="3"/>
      <c r="R56" s="3"/>
      <c r="S56" s="3"/>
      <c r="T56" s="3"/>
      <c r="U56" s="3"/>
    </row>
    <row r="57" spans="1:21" s="1" customFormat="1" ht="31.5">
      <c r="A57" s="24" t="s">
        <v>178</v>
      </c>
      <c r="B57" s="18" t="s">
        <v>167</v>
      </c>
      <c r="C57" s="42">
        <v>1000</v>
      </c>
      <c r="D57" s="3"/>
      <c r="E57" s="3"/>
      <c r="F57" s="3"/>
      <c r="G57" s="3"/>
      <c r="H57" s="3"/>
      <c r="I57" s="3"/>
      <c r="J57" s="3"/>
      <c r="K57" s="3"/>
      <c r="L57" s="3"/>
      <c r="M57" s="3"/>
      <c r="N57" s="3"/>
      <c r="O57" s="3"/>
      <c r="P57" s="3"/>
      <c r="Q57" s="3"/>
      <c r="R57" s="3"/>
      <c r="S57" s="3"/>
      <c r="T57" s="3"/>
      <c r="U57" s="3"/>
    </row>
    <row r="58" spans="1:21" s="1" customFormat="1" ht="15.75">
      <c r="A58" s="24" t="s">
        <v>150</v>
      </c>
      <c r="B58" s="18" t="s">
        <v>149</v>
      </c>
      <c r="C58" s="42">
        <f>16000+175000+600000</f>
        <v>791000</v>
      </c>
      <c r="D58" s="3"/>
      <c r="E58" s="3"/>
      <c r="F58" s="3"/>
      <c r="G58" s="3"/>
      <c r="H58" s="3"/>
      <c r="I58" s="3"/>
      <c r="J58" s="3"/>
      <c r="K58" s="3"/>
      <c r="L58" s="3"/>
      <c r="M58" s="3"/>
      <c r="N58" s="3"/>
      <c r="O58" s="3"/>
      <c r="P58" s="3"/>
      <c r="Q58" s="3"/>
      <c r="R58" s="3"/>
      <c r="S58" s="3"/>
      <c r="T58" s="3"/>
      <c r="U58" s="3"/>
    </row>
    <row r="59" spans="1:21" s="1" customFormat="1" ht="15.75">
      <c r="A59" s="24" t="s">
        <v>151</v>
      </c>
      <c r="B59" s="18" t="s">
        <v>152</v>
      </c>
      <c r="C59" s="42">
        <f>35000+4000+25000+20000</f>
        <v>84000</v>
      </c>
      <c r="D59" s="3"/>
      <c r="E59" s="3"/>
      <c r="F59" s="3"/>
      <c r="G59" s="3"/>
      <c r="H59" s="3"/>
      <c r="I59" s="3"/>
      <c r="J59" s="3"/>
      <c r="K59" s="3"/>
      <c r="L59" s="3"/>
      <c r="M59" s="3"/>
      <c r="N59" s="3"/>
      <c r="O59" s="3"/>
      <c r="P59" s="3"/>
      <c r="Q59" s="3"/>
      <c r="R59" s="3"/>
      <c r="S59" s="3"/>
      <c r="T59" s="3"/>
      <c r="U59" s="3"/>
    </row>
    <row r="60" spans="1:3" ht="15.75">
      <c r="A60" s="34" t="s">
        <v>52</v>
      </c>
      <c r="B60" s="17" t="s">
        <v>51</v>
      </c>
      <c r="C60" s="41">
        <f>C61+C64+C65+C66+C67+C68+C69</f>
        <v>215550</v>
      </c>
    </row>
    <row r="61" spans="1:3" ht="31.5">
      <c r="A61" s="33" t="s">
        <v>88</v>
      </c>
      <c r="B61" s="17" t="s">
        <v>89</v>
      </c>
      <c r="C61" s="41">
        <f>C62+C63</f>
        <v>12050</v>
      </c>
    </row>
    <row r="62" spans="1:3" ht="78.75">
      <c r="A62" s="24" t="s">
        <v>90</v>
      </c>
      <c r="B62" s="18" t="s">
        <v>91</v>
      </c>
      <c r="C62" s="42">
        <f>20000-8000</f>
        <v>12000</v>
      </c>
    </row>
    <row r="63" spans="1:3" ht="63">
      <c r="A63" s="24" t="s">
        <v>203</v>
      </c>
      <c r="B63" s="18" t="s">
        <v>202</v>
      </c>
      <c r="C63" s="42">
        <v>50</v>
      </c>
    </row>
    <row r="64" spans="1:3" ht="63">
      <c r="A64" s="33" t="s">
        <v>92</v>
      </c>
      <c r="B64" s="17" t="s">
        <v>93</v>
      </c>
      <c r="C64" s="41">
        <v>3000</v>
      </c>
    </row>
    <row r="65" spans="1:3" ht="63">
      <c r="A65" s="33" t="s">
        <v>179</v>
      </c>
      <c r="B65" s="17" t="s">
        <v>162</v>
      </c>
      <c r="C65" s="41">
        <v>20000</v>
      </c>
    </row>
    <row r="66" spans="1:3" ht="31.5">
      <c r="A66" s="33" t="s">
        <v>180</v>
      </c>
      <c r="B66" s="17" t="s">
        <v>163</v>
      </c>
      <c r="C66" s="41">
        <v>5000</v>
      </c>
    </row>
    <row r="67" spans="1:3" ht="78.75">
      <c r="A67" s="33" t="s">
        <v>181</v>
      </c>
      <c r="B67" s="17" t="s">
        <v>164</v>
      </c>
      <c r="C67" s="41">
        <f>4000+35000</f>
        <v>39000</v>
      </c>
    </row>
    <row r="68" spans="1:3" ht="62.25" customHeight="1">
      <c r="A68" s="33" t="s">
        <v>182</v>
      </c>
      <c r="B68" s="17" t="s">
        <v>165</v>
      </c>
      <c r="C68" s="41">
        <f>22000+2500</f>
        <v>24500</v>
      </c>
    </row>
    <row r="69" spans="1:3" ht="47.25">
      <c r="A69" s="33" t="s">
        <v>183</v>
      </c>
      <c r="B69" s="17" t="s">
        <v>166</v>
      </c>
      <c r="C69" s="41">
        <f>70000+30000+5000+7000</f>
        <v>112000</v>
      </c>
    </row>
    <row r="70" spans="1:3" ht="15.75">
      <c r="A70" s="33" t="s">
        <v>56</v>
      </c>
      <c r="B70" s="18"/>
      <c r="C70" s="41">
        <f>C12</f>
        <v>132670800</v>
      </c>
    </row>
    <row r="71" spans="1:3" ht="15.75">
      <c r="A71" s="33" t="s">
        <v>131</v>
      </c>
      <c r="B71" s="17" t="s">
        <v>53</v>
      </c>
      <c r="C71" s="41">
        <f>C72</f>
        <v>243988717</v>
      </c>
    </row>
    <row r="72" spans="1:3" ht="47.25">
      <c r="A72" s="33" t="s">
        <v>130</v>
      </c>
      <c r="B72" s="17" t="s">
        <v>0</v>
      </c>
      <c r="C72" s="41">
        <f>C73+C89+C119+C80</f>
        <v>243988717</v>
      </c>
    </row>
    <row r="73" spans="1:3" ht="31.5">
      <c r="A73" s="33" t="s">
        <v>158</v>
      </c>
      <c r="B73" s="17" t="s">
        <v>54</v>
      </c>
      <c r="C73" s="41">
        <f>C74+C78+C76</f>
        <v>110913749</v>
      </c>
    </row>
    <row r="74" spans="1:3" ht="15.75">
      <c r="A74" s="33" t="s">
        <v>17</v>
      </c>
      <c r="B74" s="17" t="s">
        <v>18</v>
      </c>
      <c r="C74" s="41">
        <f>C75</f>
        <v>1996000</v>
      </c>
    </row>
    <row r="75" spans="1:21" s="1" customFormat="1" ht="31.5">
      <c r="A75" s="24" t="s">
        <v>129</v>
      </c>
      <c r="B75" s="18" t="s">
        <v>15</v>
      </c>
      <c r="C75" s="42">
        <v>1996000</v>
      </c>
      <c r="D75" s="3"/>
      <c r="E75" s="3"/>
      <c r="F75" s="3"/>
      <c r="G75" s="3"/>
      <c r="H75" s="3"/>
      <c r="I75" s="3"/>
      <c r="J75" s="3"/>
      <c r="K75" s="3"/>
      <c r="L75" s="3"/>
      <c r="M75" s="3"/>
      <c r="N75" s="3"/>
      <c r="O75" s="3"/>
      <c r="P75" s="3"/>
      <c r="Q75" s="3"/>
      <c r="R75" s="3"/>
      <c r="S75" s="3"/>
      <c r="T75" s="3"/>
      <c r="U75" s="3"/>
    </row>
    <row r="76" spans="1:21" s="1" customFormat="1" ht="31.5">
      <c r="A76" s="33" t="s">
        <v>199</v>
      </c>
      <c r="B76" s="17" t="s">
        <v>198</v>
      </c>
      <c r="C76" s="42">
        <f>C77</f>
        <v>38749</v>
      </c>
      <c r="D76" s="3"/>
      <c r="E76" s="3"/>
      <c r="F76" s="3"/>
      <c r="G76" s="3"/>
      <c r="H76" s="3"/>
      <c r="I76" s="3"/>
      <c r="J76" s="3"/>
      <c r="K76" s="3"/>
      <c r="L76" s="3"/>
      <c r="M76" s="3"/>
      <c r="N76" s="3"/>
      <c r="O76" s="3"/>
      <c r="P76" s="3"/>
      <c r="Q76" s="3"/>
      <c r="R76" s="3"/>
      <c r="S76" s="3"/>
      <c r="T76" s="3"/>
      <c r="U76" s="3"/>
    </row>
    <row r="77" spans="1:21" s="1" customFormat="1" ht="31.5">
      <c r="A77" s="24" t="s">
        <v>200</v>
      </c>
      <c r="B77" s="18" t="s">
        <v>197</v>
      </c>
      <c r="C77" s="42">
        <v>38749</v>
      </c>
      <c r="D77" s="3"/>
      <c r="E77" s="3"/>
      <c r="F77" s="3"/>
      <c r="G77" s="3"/>
      <c r="H77" s="3"/>
      <c r="I77" s="3"/>
      <c r="J77" s="3"/>
      <c r="K77" s="3"/>
      <c r="L77" s="3"/>
      <c r="M77" s="3"/>
      <c r="N77" s="3"/>
      <c r="O77" s="3"/>
      <c r="P77" s="3"/>
      <c r="Q77" s="3"/>
      <c r="R77" s="3"/>
      <c r="S77" s="3"/>
      <c r="T77" s="3"/>
      <c r="U77" s="3"/>
    </row>
    <row r="78" spans="1:21" s="10" customFormat="1" ht="47.25">
      <c r="A78" s="33" t="s">
        <v>128</v>
      </c>
      <c r="B78" s="17" t="s">
        <v>16</v>
      </c>
      <c r="C78" s="41">
        <f>C79</f>
        <v>108879000</v>
      </c>
      <c r="D78" s="5"/>
      <c r="E78" s="5"/>
      <c r="F78" s="5"/>
      <c r="G78" s="5"/>
      <c r="H78" s="5"/>
      <c r="I78" s="5"/>
      <c r="J78" s="5"/>
      <c r="K78" s="5"/>
      <c r="L78" s="5"/>
      <c r="M78" s="5"/>
      <c r="N78" s="5"/>
      <c r="O78" s="5"/>
      <c r="P78" s="5"/>
      <c r="Q78" s="5"/>
      <c r="R78" s="5"/>
      <c r="S78" s="5"/>
      <c r="T78" s="5"/>
      <c r="U78" s="5"/>
    </row>
    <row r="79" spans="1:21" s="8" customFormat="1" ht="47.25">
      <c r="A79" s="24" t="s">
        <v>127</v>
      </c>
      <c r="B79" s="18" t="s">
        <v>14</v>
      </c>
      <c r="C79" s="42">
        <v>108879000</v>
      </c>
      <c r="D79" s="7"/>
      <c r="E79" s="7"/>
      <c r="F79" s="7"/>
      <c r="G79" s="7"/>
      <c r="H79" s="7"/>
      <c r="I79" s="7"/>
      <c r="J79" s="7"/>
      <c r="K79" s="7"/>
      <c r="L79" s="7"/>
      <c r="M79" s="7"/>
      <c r="N79" s="7"/>
      <c r="O79" s="7"/>
      <c r="P79" s="7"/>
      <c r="Q79" s="7"/>
      <c r="R79" s="7"/>
      <c r="S79" s="7"/>
      <c r="T79" s="7"/>
      <c r="U79" s="7"/>
    </row>
    <row r="80" spans="1:21" s="22" customFormat="1" ht="31.5">
      <c r="A80" s="33" t="s">
        <v>104</v>
      </c>
      <c r="B80" s="17" t="s">
        <v>103</v>
      </c>
      <c r="C80" s="41">
        <f>C82+C81</f>
        <v>15630100</v>
      </c>
      <c r="D80" s="6"/>
      <c r="E80" s="6"/>
      <c r="F80" s="6"/>
      <c r="G80" s="6"/>
      <c r="H80" s="6"/>
      <c r="I80" s="6"/>
      <c r="J80" s="6"/>
      <c r="K80" s="6"/>
      <c r="L80" s="6"/>
      <c r="M80" s="6"/>
      <c r="N80" s="6"/>
      <c r="O80" s="6"/>
      <c r="P80" s="6"/>
      <c r="Q80" s="6"/>
      <c r="R80" s="6"/>
      <c r="S80" s="6"/>
      <c r="T80" s="6"/>
      <c r="U80" s="6"/>
    </row>
    <row r="81" spans="1:21" s="22" customFormat="1" ht="64.5" customHeight="1">
      <c r="A81" s="33" t="s">
        <v>155</v>
      </c>
      <c r="B81" s="17" t="s">
        <v>156</v>
      </c>
      <c r="C81" s="41">
        <v>7191300</v>
      </c>
      <c r="D81" s="6"/>
      <c r="E81" s="6"/>
      <c r="F81" s="6"/>
      <c r="G81" s="6"/>
      <c r="H81" s="6"/>
      <c r="I81" s="6"/>
      <c r="J81" s="6"/>
      <c r="K81" s="6"/>
      <c r="L81" s="6"/>
      <c r="M81" s="6"/>
      <c r="N81" s="6"/>
      <c r="O81" s="6"/>
      <c r="P81" s="6"/>
      <c r="Q81" s="6"/>
      <c r="R81" s="6"/>
      <c r="S81" s="6"/>
      <c r="T81" s="6"/>
      <c r="U81" s="6"/>
    </row>
    <row r="82" spans="1:21" s="9" customFormat="1" ht="15.75">
      <c r="A82" s="33" t="s">
        <v>19</v>
      </c>
      <c r="B82" s="17" t="s">
        <v>20</v>
      </c>
      <c r="C82" s="41">
        <f>C83</f>
        <v>8438800</v>
      </c>
      <c r="D82" s="7"/>
      <c r="E82" s="7"/>
      <c r="F82" s="7"/>
      <c r="G82" s="7"/>
      <c r="H82" s="7"/>
      <c r="I82" s="7"/>
      <c r="J82" s="7"/>
      <c r="K82" s="7"/>
      <c r="L82" s="7"/>
      <c r="M82" s="7"/>
      <c r="N82" s="7"/>
      <c r="O82" s="7"/>
      <c r="P82" s="7"/>
      <c r="Q82" s="7"/>
      <c r="R82" s="7"/>
      <c r="S82" s="7"/>
      <c r="T82" s="7"/>
      <c r="U82" s="7"/>
    </row>
    <row r="83" spans="1:3" s="7" customFormat="1" ht="15.75">
      <c r="A83" s="24" t="s">
        <v>11</v>
      </c>
      <c r="B83" s="18" t="s">
        <v>21</v>
      </c>
      <c r="C83" s="42">
        <f>C84+C85+C86+C87+C88</f>
        <v>8438800</v>
      </c>
    </row>
    <row r="84" spans="1:3" s="7" customFormat="1" ht="78.75">
      <c r="A84" s="24" t="s">
        <v>201</v>
      </c>
      <c r="B84" s="18" t="s">
        <v>21</v>
      </c>
      <c r="C84" s="42">
        <f>166700+16200</f>
        <v>182900</v>
      </c>
    </row>
    <row r="85" spans="1:3" s="7" customFormat="1" ht="78.75">
      <c r="A85" s="24" t="s">
        <v>107</v>
      </c>
      <c r="B85" s="18" t="s">
        <v>21</v>
      </c>
      <c r="C85" s="42">
        <v>5415300</v>
      </c>
    </row>
    <row r="86" spans="1:3" s="6" customFormat="1" ht="63">
      <c r="A86" s="24" t="s">
        <v>125</v>
      </c>
      <c r="B86" s="18" t="s">
        <v>21</v>
      </c>
      <c r="C86" s="42">
        <v>278300</v>
      </c>
    </row>
    <row r="87" spans="1:3" s="5" customFormat="1" ht="63">
      <c r="A87" s="24" t="s">
        <v>126</v>
      </c>
      <c r="B87" s="18" t="s">
        <v>21</v>
      </c>
      <c r="C87" s="42">
        <v>11400</v>
      </c>
    </row>
    <row r="88" spans="1:3" s="5" customFormat="1" ht="63">
      <c r="A88" s="24" t="s">
        <v>184</v>
      </c>
      <c r="B88" s="18" t="s">
        <v>21</v>
      </c>
      <c r="C88" s="42">
        <v>2550900</v>
      </c>
    </row>
    <row r="89" spans="1:3" ht="31.5">
      <c r="A89" s="33" t="s">
        <v>159</v>
      </c>
      <c r="B89" s="17" t="s">
        <v>30</v>
      </c>
      <c r="C89" s="41">
        <f>C90+C94+C101+C96+C98+C92</f>
        <v>117442989</v>
      </c>
    </row>
    <row r="90" spans="1:3" ht="31.5">
      <c r="A90" s="33" t="s">
        <v>22</v>
      </c>
      <c r="B90" s="17" t="s">
        <v>23</v>
      </c>
      <c r="C90" s="41">
        <f>C91</f>
        <v>684900</v>
      </c>
    </row>
    <row r="91" spans="1:3" ht="31.5">
      <c r="A91" s="24" t="s">
        <v>190</v>
      </c>
      <c r="B91" s="18" t="s">
        <v>24</v>
      </c>
      <c r="C91" s="42">
        <v>684900</v>
      </c>
    </row>
    <row r="92" spans="1:3" s="3" customFormat="1" ht="47.25">
      <c r="A92" s="33" t="s">
        <v>114</v>
      </c>
      <c r="B92" s="17" t="s">
        <v>113</v>
      </c>
      <c r="C92" s="41">
        <f>C93</f>
        <v>5130</v>
      </c>
    </row>
    <row r="93" spans="1:3" s="3" customFormat="1" ht="53.25" customHeight="1">
      <c r="A93" s="24" t="s">
        <v>189</v>
      </c>
      <c r="B93" s="18" t="s">
        <v>112</v>
      </c>
      <c r="C93" s="42">
        <v>5130</v>
      </c>
    </row>
    <row r="94" spans="1:3" s="3" customFormat="1" ht="33" customHeight="1">
      <c r="A94" s="33" t="s">
        <v>187</v>
      </c>
      <c r="B94" s="17" t="s">
        <v>25</v>
      </c>
      <c r="C94" s="41">
        <f>C95</f>
        <v>291400</v>
      </c>
    </row>
    <row r="95" spans="1:3" s="3" customFormat="1" ht="49.5" customHeight="1">
      <c r="A95" s="24" t="s">
        <v>188</v>
      </c>
      <c r="B95" s="18" t="s">
        <v>26</v>
      </c>
      <c r="C95" s="42">
        <v>291400</v>
      </c>
    </row>
    <row r="96" spans="1:3" ht="47.25">
      <c r="A96" s="33" t="s">
        <v>124</v>
      </c>
      <c r="B96" s="17" t="s">
        <v>99</v>
      </c>
      <c r="C96" s="41">
        <f>C97</f>
        <v>3660200</v>
      </c>
    </row>
    <row r="97" spans="1:3" ht="47.25">
      <c r="A97" s="24" t="s">
        <v>191</v>
      </c>
      <c r="B97" s="18" t="s">
        <v>100</v>
      </c>
      <c r="C97" s="42">
        <f>3536400+123800</f>
        <v>3660200</v>
      </c>
    </row>
    <row r="98" spans="1:21" s="1" customFormat="1" ht="78.75">
      <c r="A98" s="33" t="s">
        <v>123</v>
      </c>
      <c r="B98" s="17" t="s">
        <v>102</v>
      </c>
      <c r="C98" s="41">
        <f>C99+C100</f>
        <v>1631000</v>
      </c>
      <c r="D98" s="3"/>
      <c r="E98" s="3"/>
      <c r="F98" s="3"/>
      <c r="G98" s="3"/>
      <c r="H98" s="3"/>
      <c r="I98" s="3"/>
      <c r="J98" s="3"/>
      <c r="K98" s="3"/>
      <c r="L98" s="3"/>
      <c r="M98" s="3"/>
      <c r="N98" s="3"/>
      <c r="O98" s="3"/>
      <c r="P98" s="3"/>
      <c r="Q98" s="3"/>
      <c r="R98" s="3"/>
      <c r="S98" s="3"/>
      <c r="T98" s="3"/>
      <c r="U98" s="3"/>
    </row>
    <row r="99" spans="1:3" ht="78.75">
      <c r="A99" s="24" t="s">
        <v>192</v>
      </c>
      <c r="B99" s="18" t="s">
        <v>101</v>
      </c>
      <c r="C99" s="42">
        <f>2531300-940100</f>
        <v>1591200</v>
      </c>
    </row>
    <row r="100" spans="1:21" s="1" customFormat="1" ht="110.25">
      <c r="A100" s="24" t="s">
        <v>106</v>
      </c>
      <c r="B100" s="18" t="s">
        <v>101</v>
      </c>
      <c r="C100" s="42">
        <f>63300-23500</f>
        <v>39800</v>
      </c>
      <c r="D100" s="3"/>
      <c r="E100" s="3"/>
      <c r="F100" s="3"/>
      <c r="G100" s="3"/>
      <c r="H100" s="3"/>
      <c r="I100" s="3"/>
      <c r="J100" s="3"/>
      <c r="K100" s="3"/>
      <c r="L100" s="3"/>
      <c r="M100" s="3"/>
      <c r="N100" s="3"/>
      <c r="O100" s="3"/>
      <c r="P100" s="3"/>
      <c r="Q100" s="3"/>
      <c r="R100" s="3"/>
      <c r="S100" s="3"/>
      <c r="T100" s="3"/>
      <c r="U100" s="3"/>
    </row>
    <row r="101" spans="1:3" ht="15.75">
      <c r="A101" s="33" t="s">
        <v>27</v>
      </c>
      <c r="B101" s="17" t="s">
        <v>28</v>
      </c>
      <c r="C101" s="41">
        <f>C102</f>
        <v>111170359</v>
      </c>
    </row>
    <row r="102" spans="1:3" ht="15.75">
      <c r="A102" s="24" t="s">
        <v>31</v>
      </c>
      <c r="B102" s="18" t="s">
        <v>29</v>
      </c>
      <c r="C102" s="42">
        <f>C103+C104+C105+C106+C107+C108+C109+C110+C111+C112+C113+C114+C115+C116+C117+C118</f>
        <v>111170359</v>
      </c>
    </row>
    <row r="103" spans="1:21" s="8" customFormat="1" ht="47.25">
      <c r="A103" s="24" t="s">
        <v>115</v>
      </c>
      <c r="B103" s="18" t="s">
        <v>29</v>
      </c>
      <c r="C103" s="42">
        <v>881000</v>
      </c>
      <c r="D103" s="7"/>
      <c r="E103" s="7"/>
      <c r="F103" s="7"/>
      <c r="G103" s="7"/>
      <c r="H103" s="7"/>
      <c r="I103" s="7"/>
      <c r="J103" s="7"/>
      <c r="K103" s="7"/>
      <c r="L103" s="7"/>
      <c r="M103" s="7"/>
      <c r="N103" s="7"/>
      <c r="O103" s="7"/>
      <c r="P103" s="7"/>
      <c r="Q103" s="7"/>
      <c r="R103" s="7"/>
      <c r="S103" s="7"/>
      <c r="T103" s="7"/>
      <c r="U103" s="7"/>
    </row>
    <row r="104" spans="1:21" s="8" customFormat="1" ht="31.5">
      <c r="A104" s="24" t="s">
        <v>111</v>
      </c>
      <c r="B104" s="18" t="s">
        <v>29</v>
      </c>
      <c r="C104" s="42">
        <v>82500</v>
      </c>
      <c r="D104" s="7"/>
      <c r="E104" s="7"/>
      <c r="F104" s="7"/>
      <c r="G104" s="7"/>
      <c r="H104" s="7"/>
      <c r="I104" s="7"/>
      <c r="J104" s="7"/>
      <c r="K104" s="7"/>
      <c r="L104" s="7"/>
      <c r="M104" s="7"/>
      <c r="N104" s="7"/>
      <c r="O104" s="7"/>
      <c r="P104" s="7"/>
      <c r="Q104" s="7"/>
      <c r="R104" s="7"/>
      <c r="S104" s="7"/>
      <c r="T104" s="7"/>
      <c r="U104" s="7"/>
    </row>
    <row r="105" spans="1:21" s="8" customFormat="1" ht="94.5" customHeight="1">
      <c r="A105" s="24" t="s">
        <v>116</v>
      </c>
      <c r="B105" s="18" t="s">
        <v>29</v>
      </c>
      <c r="C105" s="42">
        <v>6000</v>
      </c>
      <c r="D105" s="7"/>
      <c r="E105" s="7"/>
      <c r="F105" s="7"/>
      <c r="G105" s="7"/>
      <c r="H105" s="7"/>
      <c r="I105" s="7"/>
      <c r="J105" s="7"/>
      <c r="K105" s="7"/>
      <c r="L105" s="7"/>
      <c r="M105" s="7"/>
      <c r="N105" s="7"/>
      <c r="O105" s="7"/>
      <c r="P105" s="7"/>
      <c r="Q105" s="7"/>
      <c r="R105" s="7"/>
      <c r="S105" s="7"/>
      <c r="T105" s="7"/>
      <c r="U105" s="7"/>
    </row>
    <row r="106" spans="1:21" s="8" customFormat="1" ht="81" customHeight="1">
      <c r="A106" s="24" t="s">
        <v>117</v>
      </c>
      <c r="B106" s="18" t="s">
        <v>29</v>
      </c>
      <c r="C106" s="42">
        <v>3300</v>
      </c>
      <c r="D106" s="7"/>
      <c r="E106" s="7"/>
      <c r="F106" s="7"/>
      <c r="G106" s="7"/>
      <c r="H106" s="7"/>
      <c r="I106" s="7"/>
      <c r="J106" s="7"/>
      <c r="K106" s="7"/>
      <c r="L106" s="7"/>
      <c r="M106" s="7"/>
      <c r="N106" s="7"/>
      <c r="O106" s="7"/>
      <c r="P106" s="7"/>
      <c r="Q106" s="7"/>
      <c r="R106" s="7"/>
      <c r="S106" s="7"/>
      <c r="T106" s="7"/>
      <c r="U106" s="7"/>
    </row>
    <row r="107" spans="1:21" s="8" customFormat="1" ht="94.5">
      <c r="A107" s="24" t="s">
        <v>109</v>
      </c>
      <c r="B107" s="18" t="s">
        <v>29</v>
      </c>
      <c r="C107" s="42">
        <v>22000</v>
      </c>
      <c r="D107" s="7"/>
      <c r="E107" s="7"/>
      <c r="F107" s="7"/>
      <c r="G107" s="7"/>
      <c r="H107" s="7"/>
      <c r="I107" s="7"/>
      <c r="J107" s="7"/>
      <c r="K107" s="7"/>
      <c r="L107" s="7"/>
      <c r="M107" s="7"/>
      <c r="N107" s="7"/>
      <c r="O107" s="7"/>
      <c r="P107" s="7"/>
      <c r="Q107" s="7"/>
      <c r="R107" s="7"/>
      <c r="S107" s="7"/>
      <c r="T107" s="7"/>
      <c r="U107" s="7"/>
    </row>
    <row r="108" spans="1:3" s="6" customFormat="1" ht="94.5">
      <c r="A108" s="24" t="s">
        <v>118</v>
      </c>
      <c r="B108" s="18" t="s">
        <v>29</v>
      </c>
      <c r="C108" s="42">
        <f>4400-400</f>
        <v>4000</v>
      </c>
    </row>
    <row r="109" spans="1:3" s="6" customFormat="1" ht="78.75">
      <c r="A109" s="24" t="s">
        <v>119</v>
      </c>
      <c r="B109" s="18" t="s">
        <v>29</v>
      </c>
      <c r="C109" s="42">
        <f>197500-17300</f>
        <v>180200</v>
      </c>
    </row>
    <row r="110" spans="1:21" s="8" customFormat="1" ht="47.25">
      <c r="A110" s="24" t="s">
        <v>108</v>
      </c>
      <c r="B110" s="18" t="s">
        <v>29</v>
      </c>
      <c r="C110" s="42">
        <f>59583900-6155400</f>
        <v>53428500</v>
      </c>
      <c r="D110" s="7"/>
      <c r="E110" s="7"/>
      <c r="F110" s="7"/>
      <c r="G110" s="7"/>
      <c r="H110" s="7"/>
      <c r="I110" s="7"/>
      <c r="J110" s="7"/>
      <c r="K110" s="7"/>
      <c r="L110" s="7"/>
      <c r="M110" s="7"/>
      <c r="N110" s="7"/>
      <c r="O110" s="7"/>
      <c r="P110" s="7"/>
      <c r="Q110" s="7"/>
      <c r="R110" s="7"/>
      <c r="S110" s="7"/>
      <c r="T110" s="7"/>
      <c r="U110" s="7"/>
    </row>
    <row r="111" spans="1:21" s="8" customFormat="1" ht="63">
      <c r="A111" s="24" t="s">
        <v>86</v>
      </c>
      <c r="B111" s="18" t="s">
        <v>29</v>
      </c>
      <c r="C111" s="42">
        <f>42230200+204400</f>
        <v>42434600</v>
      </c>
      <c r="D111" s="7"/>
      <c r="E111" s="7"/>
      <c r="F111" s="7"/>
      <c r="G111" s="7"/>
      <c r="H111" s="7"/>
      <c r="I111" s="7"/>
      <c r="J111" s="7"/>
      <c r="K111" s="7"/>
      <c r="L111" s="7"/>
      <c r="M111" s="7"/>
      <c r="N111" s="7"/>
      <c r="O111" s="7"/>
      <c r="P111" s="7"/>
      <c r="Q111" s="7"/>
      <c r="R111" s="7"/>
      <c r="S111" s="7"/>
      <c r="T111" s="7"/>
      <c r="U111" s="7"/>
    </row>
    <row r="112" spans="1:3" s="6" customFormat="1" ht="47.25">
      <c r="A112" s="24" t="s">
        <v>193</v>
      </c>
      <c r="B112" s="18" t="s">
        <v>29</v>
      </c>
      <c r="C112" s="42">
        <f>1595600+53300</f>
        <v>1648900</v>
      </c>
    </row>
    <row r="113" spans="1:3" s="6" customFormat="1" ht="78.75">
      <c r="A113" s="24" t="s">
        <v>185</v>
      </c>
      <c r="B113" s="18" t="s">
        <v>29</v>
      </c>
      <c r="C113" s="42">
        <f>65200+4400</f>
        <v>69600</v>
      </c>
    </row>
    <row r="114" spans="1:3" s="6" customFormat="1" ht="78.75">
      <c r="A114" s="24" t="s">
        <v>186</v>
      </c>
      <c r="B114" s="18" t="s">
        <v>29</v>
      </c>
      <c r="C114" s="42">
        <f>8915400+2544100</f>
        <v>11459500</v>
      </c>
    </row>
    <row r="115" spans="1:3" s="6" customFormat="1" ht="78.75">
      <c r="A115" s="24" t="s">
        <v>120</v>
      </c>
      <c r="B115" s="18" t="s">
        <v>29</v>
      </c>
      <c r="C115" s="42">
        <f>37800-18800</f>
        <v>19000</v>
      </c>
    </row>
    <row r="116" spans="1:3" s="6" customFormat="1" ht="94.5">
      <c r="A116" s="24" t="s">
        <v>110</v>
      </c>
      <c r="B116" s="18" t="s">
        <v>29</v>
      </c>
      <c r="C116" s="42">
        <v>881000</v>
      </c>
    </row>
    <row r="117" spans="1:3" s="3" customFormat="1" ht="32.25" customHeight="1">
      <c r="A117" s="24" t="s">
        <v>121</v>
      </c>
      <c r="B117" s="18" t="s">
        <v>29</v>
      </c>
      <c r="C117" s="42">
        <f>65278-32639</f>
        <v>32639</v>
      </c>
    </row>
    <row r="118" spans="1:3" s="3" customFormat="1" ht="47.25">
      <c r="A118" s="24" t="s">
        <v>122</v>
      </c>
      <c r="B118" s="18" t="s">
        <v>29</v>
      </c>
      <c r="C118" s="42">
        <v>17620</v>
      </c>
    </row>
    <row r="119" spans="1:3" s="3" customFormat="1" ht="15.75">
      <c r="A119" s="33" t="s">
        <v>160</v>
      </c>
      <c r="B119" s="19" t="s">
        <v>36</v>
      </c>
      <c r="C119" s="41">
        <f>C120</f>
        <v>1879</v>
      </c>
    </row>
    <row r="120" spans="1:3" ht="63">
      <c r="A120" s="33" t="s">
        <v>161</v>
      </c>
      <c r="B120" s="19" t="s">
        <v>12</v>
      </c>
      <c r="C120" s="41">
        <f>C121</f>
        <v>1879</v>
      </c>
    </row>
    <row r="121" spans="1:3" ht="51.75" customHeight="1">
      <c r="A121" s="24" t="s">
        <v>153</v>
      </c>
      <c r="B121" s="20" t="s">
        <v>13</v>
      </c>
      <c r="C121" s="42">
        <f>2140-261</f>
        <v>1879</v>
      </c>
    </row>
    <row r="122" spans="1:3" s="3" customFormat="1" ht="15.75">
      <c r="A122" s="34" t="s">
        <v>40</v>
      </c>
      <c r="B122" s="19"/>
      <c r="C122" s="41">
        <f>C70+C71</f>
        <v>376659517</v>
      </c>
    </row>
    <row r="123" ht="57.75" customHeight="1"/>
    <row r="132" ht="15.75">
      <c r="C132" s="26"/>
    </row>
    <row r="133" ht="15.75">
      <c r="C133" s="26"/>
    </row>
    <row r="134" spans="1:3" s="3" customFormat="1" ht="15.75">
      <c r="A134" s="30"/>
      <c r="B134" s="21"/>
      <c r="C134" s="27"/>
    </row>
    <row r="135" spans="1:3" s="3" customFormat="1" ht="15.75">
      <c r="A135" s="30"/>
      <c r="B135" s="21"/>
      <c r="C135" s="26"/>
    </row>
    <row r="136" spans="1:3" s="5" customFormat="1" ht="15.75">
      <c r="A136" s="30"/>
      <c r="B136" s="21"/>
      <c r="C136" s="27"/>
    </row>
    <row r="137" spans="1:3" s="3" customFormat="1" ht="15.75">
      <c r="A137" s="30"/>
      <c r="B137" s="21"/>
      <c r="C137" s="26"/>
    </row>
    <row r="138" spans="1:3" s="5" customFormat="1" ht="15.75">
      <c r="A138" s="30"/>
      <c r="B138" s="21"/>
      <c r="C138" s="27"/>
    </row>
    <row r="139" spans="1:3" s="3" customFormat="1" ht="15.75">
      <c r="A139" s="30"/>
      <c r="B139" s="21"/>
      <c r="C139" s="27"/>
    </row>
    <row r="140" spans="1:3" s="5" customFormat="1" ht="15.75">
      <c r="A140" s="30"/>
      <c r="B140" s="21"/>
      <c r="C140" s="27"/>
    </row>
    <row r="141" spans="1:3" s="5" customFormat="1" ht="15.75">
      <c r="A141" s="30"/>
      <c r="B141" s="21"/>
      <c r="C141" s="28"/>
    </row>
    <row r="142" spans="1:3" s="5" customFormat="1" ht="15.75">
      <c r="A142" s="30"/>
      <c r="B142" s="21"/>
      <c r="C142" s="23"/>
    </row>
    <row r="143" spans="1:3" s="4" customFormat="1" ht="15.75">
      <c r="A143" s="30"/>
      <c r="B143" s="21"/>
      <c r="C143" s="23"/>
    </row>
  </sheetData>
  <sheetProtection/>
  <mergeCells count="6">
    <mergeCell ref="B1:C1"/>
    <mergeCell ref="A7:B7"/>
    <mergeCell ref="A2:C2"/>
    <mergeCell ref="A3:C3"/>
    <mergeCell ref="B4:C4"/>
    <mergeCell ref="B5:C5"/>
  </mergeCells>
  <printOptions/>
  <pageMargins left="0.7874015748031497" right="0.2755905511811024" top="0" bottom="0" header="0.5118110236220472" footer="0.15748031496062992"/>
  <pageSetup fitToHeight="0" fitToWidth="1" horizontalDpi="600" verticalDpi="600" orientation="portrait" paperSize="9" scale="82"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2016-12-26T12:42:42Z</cp:lastPrinted>
  <dcterms:created xsi:type="dcterms:W3CDTF">2002-10-10T06:25:05Z</dcterms:created>
  <dcterms:modified xsi:type="dcterms:W3CDTF">2016-12-26T12:42:44Z</dcterms:modified>
  <cp:category/>
  <cp:version/>
  <cp:contentType/>
  <cp:contentStatus/>
</cp:coreProperties>
</file>