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208.98\finotdel\РЕШЕНИЯ СОВЕТА 2014-2022 ГОД\Решения Совета 2022\РСД\"/>
    </mc:Choice>
  </mc:AlternateContent>
  <bookViews>
    <workbookView xWindow="0" yWindow="0" windowWidth="28800" windowHeight="10635"/>
  </bookViews>
  <sheets>
    <sheet name="19.09.2022 Совет" sheetId="1" r:id="rId1"/>
  </sheets>
  <externalReferences>
    <externalReference r:id="rId2"/>
  </externalReferences>
  <definedNames>
    <definedName name="OLE_LINK11" localSheetId="0">'19.09.2022 Совет'!#REF!</definedName>
    <definedName name="OLE_LINK13" localSheetId="0">'19.09.2022 Совет'!#REF!</definedName>
    <definedName name="OLE_LINK14" localSheetId="0">'19.09.2022 Совет'!#REF!</definedName>
    <definedName name="OLE_LINK2" localSheetId="0">'19.09.2022 Совет'!$A$9</definedName>
    <definedName name="OLE_LINK3" localSheetId="0">'19.09.2022 Совет'!$A$1</definedName>
    <definedName name="OLE_LINK6" localSheetId="0">'19.09.2022 Совет'!$A$10</definedName>
    <definedName name="_xlnm.Print_Area" localSheetId="0">'19.09.2022 Совет'!$A$1:$I$272</definedName>
  </definedNames>
  <calcPr calcId="152511"/>
</workbook>
</file>

<file path=xl/calcChain.xml><?xml version="1.0" encoding="utf-8"?>
<calcChain xmlns="http://schemas.openxmlformats.org/spreadsheetml/2006/main">
  <c r="H43" i="1" l="1"/>
  <c r="H42" i="1"/>
  <c r="J11" i="1" l="1"/>
  <c r="D17" i="1"/>
  <c r="E15" i="1" s="1"/>
  <c r="H27" i="1"/>
  <c r="H28" i="1"/>
  <c r="H29" i="1"/>
  <c r="H30" i="1"/>
  <c r="H31" i="1"/>
  <c r="H32" i="1"/>
  <c r="H33" i="1"/>
  <c r="H34" i="1"/>
  <c r="H35" i="1"/>
  <c r="H36" i="1"/>
  <c r="H37" i="1"/>
  <c r="H38" i="1"/>
  <c r="H39" i="1"/>
  <c r="H40" i="1"/>
  <c r="H41" i="1"/>
  <c r="H44" i="1"/>
  <c r="H45" i="1"/>
  <c r="H46" i="1"/>
  <c r="H47" i="1"/>
  <c r="H48" i="1"/>
  <c r="H49" i="1" s="1"/>
  <c r="F49" i="1"/>
  <c r="G49" i="1"/>
  <c r="H58" i="1"/>
  <c r="I58" i="1"/>
  <c r="F59" i="1"/>
  <c r="G59" i="1"/>
  <c r="H59" i="1"/>
  <c r="I59" i="1"/>
  <c r="I60" i="1"/>
  <c r="I61" i="1"/>
  <c r="H62" i="1"/>
  <c r="I62" i="1"/>
  <c r="F63" i="1"/>
  <c r="G63" i="1"/>
  <c r="H63" i="1"/>
  <c r="I63" i="1"/>
  <c r="H64" i="1"/>
  <c r="I64" i="1" s="1"/>
  <c r="I65" i="1"/>
  <c r="G66" i="1"/>
  <c r="G70" i="1" s="1"/>
  <c r="H66" i="1"/>
  <c r="I66" i="1" s="1"/>
  <c r="I70" i="1" s="1"/>
  <c r="I67" i="1"/>
  <c r="I68" i="1"/>
  <c r="I69" i="1"/>
  <c r="F70" i="1"/>
  <c r="C80" i="1"/>
  <c r="C86" i="1"/>
  <c r="C101" i="1"/>
  <c r="C129" i="1"/>
  <c r="C134" i="1"/>
  <c r="C139" i="1"/>
  <c r="C161" i="1"/>
  <c r="C162" i="1"/>
  <c r="C163" i="1"/>
  <c r="C182" i="1"/>
  <c r="C186" i="1"/>
  <c r="C202" i="1"/>
  <c r="C203" i="1"/>
  <c r="C240" i="1"/>
  <c r="H70" i="1" l="1"/>
</calcChain>
</file>

<file path=xl/sharedStrings.xml><?xml version="1.0" encoding="utf-8"?>
<sst xmlns="http://schemas.openxmlformats.org/spreadsheetml/2006/main" count="402" uniqueCount="234">
  <si>
    <t>Администрации ЗАТО Видяево                                                                                  С.Г. Павлова</t>
  </si>
  <si>
    <t>Начальник Финансового отдела</t>
  </si>
  <si>
    <t>Перераспределение на более значимые расходы (льготный проезд к месту проведения отпуска и обратно).</t>
  </si>
  <si>
    <t>Увеличение на выплаты МРОТ в редакции газеты "Вестник Видяево"</t>
  </si>
  <si>
    <t>Увеличение на мероприятия по изготовлению и печати буклетов.</t>
  </si>
  <si>
    <t>Примечание:</t>
  </si>
  <si>
    <t>коп.</t>
  </si>
  <si>
    <t>руб.</t>
  </si>
  <si>
    <t>Итого составили:</t>
  </si>
  <si>
    <t xml:space="preserve"> -</t>
  </si>
  <si>
    <t xml:space="preserve">уменьшение </t>
  </si>
  <si>
    <t>00</t>
  </si>
  <si>
    <t xml:space="preserve">увеличение </t>
  </si>
  <si>
    <t>Сумма (руб.коп.)</t>
  </si>
  <si>
    <t>Наименование показателя</t>
  </si>
  <si>
    <t>2022 год</t>
  </si>
  <si>
    <t xml:space="preserve">     Расходы по разделу «Средства массовой информации»</t>
  </si>
  <si>
    <t>Раздел 12 «Средства массовой информации»</t>
  </si>
  <si>
    <t>Увеличение на выплаты МРОТ в МАУ СОК "Фрегат"</t>
  </si>
  <si>
    <t>Уменьшение  в связи со сменой исполнителя по ремонту футбольной коробки.</t>
  </si>
  <si>
    <t>84</t>
  </si>
  <si>
    <t>15</t>
  </si>
  <si>
    <t xml:space="preserve">     Расходы по разделу «Физическая культура и спорт»</t>
  </si>
  <si>
    <t>Раздел 11 «Физическая культура и спорт»</t>
  </si>
  <si>
    <t>Перераспределение на  компенсацию оплаты стоимости проезда и провоза багажа к месту использования отпуска и обратно (КДН).</t>
  </si>
  <si>
    <t xml:space="preserve">    Расходы по разделу «Социальная политика» </t>
  </si>
  <si>
    <t>Раздел 10 «Социальная политика»</t>
  </si>
  <si>
    <t>Увеличение для проведения подготовительных работ по созданию молодежного пространства "Сопки".</t>
  </si>
  <si>
    <t>Увеличение с необходимостью приобретения сценических костюмов (ЦКД ЗАТО Видяево).</t>
  </si>
  <si>
    <t>Увеличение на мероприятия по ремонту памятника Ф.А.  Видяеву.</t>
  </si>
  <si>
    <t>66</t>
  </si>
  <si>
    <t>Раздел 08 «Культура и кинематография»</t>
  </si>
  <si>
    <t>Увеличение на выплаты МРОТ в МБУ ДО ЗАТО Видяево ЦДО "Олимп"</t>
  </si>
  <si>
    <t>Увеличение на выплаты МРОТ в МБДОУ № 1 "Солнышко".</t>
  </si>
  <si>
    <t>Уменьшение, в связи с экономией бюджетных средств  по выплате МРОТ в МБДОУ №2 "Елочка" (область - 150000,00 руб., местный бюджет - 1515,15 руб.)</t>
  </si>
  <si>
    <t xml:space="preserve"> Увеличение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(ДМШ ЗАТО Видяево- для выполнения Указов Президента по сохранению уровня з/платы педагогических работников).(область- 76 092,29 руб., софинансирование за счет местного бюджета- 768,61 руб.)</t>
  </si>
  <si>
    <t>Увеличение в связи с необходимостью приобретения фейерверка к празднованию Дня города.</t>
  </si>
  <si>
    <t>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области)(Уведомление Министерства финансов МО №2979 от 17.08.2022)</t>
  </si>
  <si>
    <t>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области)(Уведомление Министерства финансов МО №2867 от 12.08.2022)</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</si>
  <si>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 (Уведомление Министерства финансов МО №2858 от 08.08.2022)</t>
  </si>
  <si>
    <t>Увеличение на оплату счета в соответствии с договором № 8/22 от 29.07.2022  (разработка проектной документации на капитальный ремонт фасада МБОУ ЗАТО Видяево СОШ №1)</t>
  </si>
  <si>
    <t>Уменьшение в связи с перемещением на соответствующее КБК для оплаты счета по договору (разработка проектной документации на капитальный ремонт фасада МБОУ ЗАТО Видяево СОШ №1)</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</si>
  <si>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 (Уведомление Министерста образования и науки Мурманской области от 01.08.2022 № 544)</t>
  </si>
  <si>
    <t>Увеличение на оплату договоров ГПХ на организацию сопровождения ОГД и на организацию временных общественно полезных работ несовершеннолетних</t>
  </si>
  <si>
    <t>Софинансирование ( 1%)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 (Уведомление комитета молодежной политики МО № 90 от 22.06.2022)</t>
  </si>
  <si>
    <t>Иные межбюджетные трансферты из областного бюджета местным бюджетам на финансовое обеспечение (возмещение) расходов работадателей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 (Уведомление Министерства финансов МО №2457 от 22.06.2022)</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</si>
  <si>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 (Уведомление комитета молодежной политики МО № 90 от 22.06.2022)</t>
  </si>
  <si>
    <t>Перераспределение на софинансирование из местного бюджета, в связи с получением гранта на реализацию мероприятий по преобразованию пространств образовательных организаций в рамках проекта "Artic schools" (МБДОУ № 2 "Елочка").</t>
  </si>
  <si>
    <t>Перераспределение на софинансирование из местного бюджета, в связи с получением гранта на реализацию мероприятий по преобразованию пространств образовательных организаций в рамках проекта "Artic schools" (МБОУ ЗАТО Видяево СОШ № 1).</t>
  </si>
  <si>
    <t>Уменьшение в связи с экономией бюджетных средств по результатам  проведенного аукциона на приобретение теневых завес для МБДОУ № 1 МБДОУ № 2.</t>
  </si>
  <si>
    <t>Увеличение на  мероприятие "Оздоровление детей в санаторно-оздоровительных учреждениях, расположенных на территории и за пределами Мурманской области"  МБУ ДО ЗАТО Видяево ЦДО "Олимп".</t>
  </si>
  <si>
    <t>Увеличение на  мероприятие "Оздоровление детей в санаторно-оздоровительных учреждениях, расположенных на территории и за пределами Мурманской области"  МКУ "Центр МИТО" ЗАТО Видяево.</t>
  </si>
  <si>
    <t>Увеличение на  мероприятие "Оздоровление детей в санаторно-оздоровительных учреждениях, расположенных на территории и за пределами Мурманской области"  МБОУ ЗАТО Видяево СОШ № 1.</t>
  </si>
  <si>
    <t>Увеличение на  мероприятие "Организация временной занятости подростков в летнее и свободное от учебы время"  МБОУ ЗАТО Видяево СОШ № 1.</t>
  </si>
  <si>
    <t>Перераспределение в связи со сменой исполнителя мероприятия "Организация временной занятости подростков в летнее и свободное от учебы время" (перемещение с МБУ УМС на МБОУ ЗАТО Видяево СОШ № 1).</t>
  </si>
  <si>
    <t>Увеличение в связи с выделением Иныго межбюджетного трансферта из областного бюджета местным бюджетам на финансовое обеспечение (возмещение) расходов работадателей на выплату вознаграждения (заработной платы) гражданам, участвующим во временных общественно полезных работах.</t>
  </si>
  <si>
    <t>Увеличение в связи с прведением работ по установке пандуса для маломобильных групп населения и козырька при входе в здание МБДОУ № 1 "Солнышко на основании сметы на проведение работ.</t>
  </si>
  <si>
    <t>Перераспределение бюджетных средств на выплаты молодому специалисту, в связи с приемом на работу (МБДОУ № 2 "Елочка").</t>
  </si>
  <si>
    <t>30</t>
  </si>
  <si>
    <t>58</t>
  </si>
  <si>
    <t xml:space="preserve">    Расходы по разделу «Образование» </t>
  </si>
  <si>
    <t>Раздел 07 «Образование»</t>
  </si>
  <si>
    <t>Уточнение вида расхода с 244 на 121, 129</t>
  </si>
  <si>
    <t xml:space="preserve">Переспределение на более значимые нужды (экономия по результатам проведения аукциона по замене окон) </t>
  </si>
  <si>
    <t xml:space="preserve">Переспределение на более значимые нужды (экономия по результатам проведения аукциона по приобретению автомобиля) </t>
  </si>
  <si>
    <t>Увеличение на выплу МРОТ (МБУ УС ЗАТО Видяево).</t>
  </si>
  <si>
    <t xml:space="preserve">Переспределение на более значимые нужды (экономия по результатам проведения аукциона) </t>
  </si>
  <si>
    <t xml:space="preserve">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 </t>
  </si>
  <si>
    <t>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 (Уведомление Министерства финансов МО №3007 от 17.08.2022)</t>
  </si>
  <si>
    <t>Оплата по исполнительному листу ФС № 038033738 от 06.07.2022, выданный Арбитражным судом Мурманской области по делу № А42-2915/2022 от 02.06.2022 в отношении Администрации ЗАТО Видяево (для взыскания задолженности в размере 144265,32 руб., 5328,00 руб. судебных расходов и почтовых расходов на сумму 108,90 руб.)</t>
  </si>
  <si>
    <t>Увеличение на разработку проектно-сметной документации.</t>
  </si>
  <si>
    <t>Увеличение на приобретение контейнеров для мусора.</t>
  </si>
  <si>
    <t>Увеличение на приобретение ящиков для песка.</t>
  </si>
  <si>
    <t>Увеличение на мероприятие по установке пандуса для маломобильных групп населени на крыльцо МБУ "ЦКД ЗАТО Видяево" (помещение для молодежного пространства "Сопки")</t>
  </si>
  <si>
    <t>Увеличение на мероприятие по ремонту охранно-пожарной сигнализации здания администрации</t>
  </si>
  <si>
    <t>Увеличение на мероприятие по ремонту водонагревателей МКД</t>
  </si>
  <si>
    <t>Уменьшение в связи с экономией бюджетных средств по результатам  проведенного аукциона на приобретение и доставка сантехники, радиаторов и электроплит .</t>
  </si>
  <si>
    <t>Уменьшение в связи с экономией бюджетных средств по результатам  проведенного аукциона на замену стояков отопления (металл на пластик).</t>
  </si>
  <si>
    <t>Увеличение  на мероприятия по замене деревянных окон на пластиковые.</t>
  </si>
  <si>
    <t>Увеличение  на ремонт водонагревателей в МКД.</t>
  </si>
  <si>
    <t>Уменьшение в связи с экономией бюджетных средств по результатам  проведенного аукциона на поддержание в надлежащем состоянии законсервированных зданий и памятников, включенных в состав муниципальной казны .</t>
  </si>
  <si>
    <t>Уменьшение в связи с экономией бюджетных средств по результатам  проведенного аукциона на капитальный ремонт: кровель, межпанельных швов, фасадов, квартир (переселение из малозаселенных домов), (ул. Заречная, 26) .</t>
  </si>
  <si>
    <t>Уменьшение в связи с экономией бюджетных средств по результатам  проведенного аукциона на капитальный ремонт детских площадок .</t>
  </si>
  <si>
    <t>Увеличение на мероприятия по ремонту контейнерных площадок.</t>
  </si>
  <si>
    <t>Увеличение на мероприятия по ремонту деревянных лестниц на территории ЗАТО Видяево, ремонт зоны отдыха, приобретение скамеек с навесом.</t>
  </si>
  <si>
    <t>Увеличение на мероприятия по ремонту  футбольной коробки.</t>
  </si>
  <si>
    <t>Увеличение на мероприятия по ремонту бойлера в здании Администрации.</t>
  </si>
  <si>
    <t>Увеличение на мероприятия по замене АПС в здании Администрации.</t>
  </si>
  <si>
    <t>Увеличение на мероприятия по поверке оборудования узлов учета тепловой энергии.</t>
  </si>
  <si>
    <t>Увеличение на мероприятия по замене фасадного освещения на светодиодное.</t>
  </si>
  <si>
    <t>Увеличение  на приобретение автомобиля.</t>
  </si>
  <si>
    <t>Уменьшение в связи с отменой мероприятия (резиновое покрытие детской площадки)</t>
  </si>
  <si>
    <t>Увеличение  в связи с выделением дополнительных средств на доставку погрузчика.</t>
  </si>
  <si>
    <t>Увеличение  на установку домофонов в МКД.</t>
  </si>
  <si>
    <t>Увеличение  на приобретение топиарных фигур.</t>
  </si>
  <si>
    <t>Увеличение  в связи с необходимость приобретения новогодней елки.</t>
  </si>
  <si>
    <t>Увеличение на мероприяти по установке пандусов на крыльцо в жилых домах на территории ЗАТО Видяево для маломобильных групп населения.</t>
  </si>
  <si>
    <t>Увеличение на мероприяти по ремонту подъездов в МКД ЗАТО Видяево.</t>
  </si>
  <si>
    <t>Увеличение на мероприятия по ремонту сетей наружного водопровода от ВК-80 до д.4 по ул. Нагорной.</t>
  </si>
  <si>
    <t>Перераспределение на более значимые расходы (пустующий фонд)</t>
  </si>
  <si>
    <t>16</t>
  </si>
  <si>
    <t>86</t>
  </si>
  <si>
    <t xml:space="preserve">      Расходы по разделу «Жилищно – коммунальное хозяйство» </t>
  </si>
  <si>
    <t>Раздел 05 «Жилищно – коммунальное хозяйство»</t>
  </si>
  <si>
    <t>Увеличение Субвенции бюджетам городских округов на осуществление деятельности по отлову и содержанию безнадзорных животных без владельцев</t>
  </si>
  <si>
    <t>Увеличение в связи с уточнением КБК софинансирования на техническое сопровождение програмного обеспечения "Система автомотизированного рабочего места муниципального образования"</t>
  </si>
  <si>
    <t xml:space="preserve">       Расходы по разделу «Национальная экономика» </t>
  </si>
  <si>
    <t>Раздел 04 «Национальная экономика»</t>
  </si>
  <si>
    <t xml:space="preserve">Перераспределение бюджетных средств во избежании кредиторской задолженности по оплате коммунальных услуг (МКУ АСС ЗАТО Видяево).  </t>
  </si>
  <si>
    <t>Уменьшение  в связи с перераспределением средств на более значимые расходы (уменьшение на мероприятия по Предупреждению и ликвидации последствий чрезвычайных ситуаций, обеспечение условий для нормальной жизнедеятельности населения ЗАТО Видяево).</t>
  </si>
  <si>
    <t>97</t>
  </si>
  <si>
    <t xml:space="preserve">Расходы по разделу «Национальная безопасность и правоохранительная деятельность» </t>
  </si>
  <si>
    <t>Раздел 03 «Национальная безопасность и правоохранительная деятельность»</t>
  </si>
  <si>
    <t>Перераспределение  на оплату недоимки по транспортному налогу</t>
  </si>
  <si>
    <t>Перераспределение  на выплату  компенсации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</si>
  <si>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Перераспределение на более значимые расходы (выплаты в связи с прекращением полномочий).</t>
  </si>
  <si>
    <t>Перераспределение на более значимые расходы, в связи с экономией бюджетных средств (ликвидация МФЦ с 01.07.2022 г.)</t>
  </si>
  <si>
    <t>Перераспределение на более значимые расходы, в связи с экономией бюджетных средств по выплате МРОТ (ликвидация МФЦ с 01.07.2022 г.)</t>
  </si>
  <si>
    <t>Перераспределение на более значимые расходы,в связи с экономией бюджетных средств (ликвидация МФЦ с 01.07.2022 г.)</t>
  </si>
  <si>
    <t>Уменьшение в связи с экономией бюджетных средств (оплата питания ОГД будет произведена за счет областных средств.)</t>
  </si>
  <si>
    <t>Уменьшение в связи с уточнением КБК софинансирования на техническое сопровождение програмного обеспечения "Система автомотизированного рабочего места муниципального образования"</t>
  </si>
  <si>
    <t>Увеличение на мероприятия по обеспечению защиты информации содержащей ГТ.</t>
  </si>
  <si>
    <t>Увеличение на мероприятия по установке серверной лицензии 1С.</t>
  </si>
  <si>
    <t>Увеличение на мероприятия по внедрению системы электронного документооборота на базе 1С "Документооборот государственных учреждений 8"</t>
  </si>
  <si>
    <t>Уменьшение в связи с экономией бюджетных средств (ликвидация МФЦ с 01.07.2022 г.)</t>
  </si>
  <si>
    <t>19</t>
  </si>
  <si>
    <t>95</t>
  </si>
  <si>
    <t xml:space="preserve">      Расходы на общегосударственные вопросы</t>
  </si>
  <si>
    <r>
      <t xml:space="preserve">Раздел </t>
    </r>
    <r>
      <rPr>
        <b/>
        <sz val="14"/>
        <color indexed="8"/>
        <rFont val="Times New Roman"/>
        <family val="1"/>
        <charset val="204"/>
      </rPr>
      <t>01 «Общегосударственные вопросы»</t>
    </r>
  </si>
  <si>
    <t>ИТОГО:</t>
  </si>
  <si>
    <t>1300</t>
  </si>
  <si>
    <t xml:space="preserve"> ОБСЛУЖИВАНИЕ ГОСУДАРСТВЕННОГО (МУНИЦИПАЛЬНОГО) ДОЛГА</t>
  </si>
  <si>
    <t>1200</t>
  </si>
  <si>
    <t>СРЕДСТВА МАССОВОЙ ИНФОРМАЦИИ</t>
  </si>
  <si>
    <t>1100</t>
  </si>
  <si>
    <t>ФИЗИЧЕСКАЯ КУЛЬТУРА И СПОРТ</t>
  </si>
  <si>
    <t>1000</t>
  </si>
  <si>
    <t>СОЦИАЛЬНАЯ ПОЛИТИКА</t>
  </si>
  <si>
    <t>0800</t>
  </si>
  <si>
    <t>КУЛЬТУРА И КИНЕМАТОГРАФИЯ</t>
  </si>
  <si>
    <t>0700</t>
  </si>
  <si>
    <t>ОБРАЗОВАНИЕ</t>
  </si>
  <si>
    <t>0600</t>
  </si>
  <si>
    <t>ОХРАНА ОКРУЖАЮЩЕЙ СРЕДЫ</t>
  </si>
  <si>
    <t>0500</t>
  </si>
  <si>
    <t>ЖИЛИЩНО-КОММУНАЛЬНОЕ ХОЗЯЙСТВО</t>
  </si>
  <si>
    <t>0400</t>
  </si>
  <si>
    <t>НАЦИОНАЛЬНАЯ ЭКОНОМИКА</t>
  </si>
  <si>
    <t>0300</t>
  </si>
  <si>
    <t>НАЦИОНАЛЬНАЯ БЕЗОПАСНОСТЬ И ПРАВООХРАНИТЕЛЬНАЯ ДЕЯТЕЛЬНОСТЬ</t>
  </si>
  <si>
    <t>0200</t>
  </si>
  <si>
    <t>НАЦИОНАЛЬНАЯ ОБОРОНА</t>
  </si>
  <si>
    <t>0100</t>
  </si>
  <si>
    <t>ОБЩЕГОСУДАРСТВЕННЫЕ ВОПРОСЫ</t>
  </si>
  <si>
    <t>Проект</t>
  </si>
  <si>
    <t>Изменения</t>
  </si>
  <si>
    <t>Утверждено (Сводной росписью от 22.08.2022)</t>
  </si>
  <si>
    <t>Утверждено (РСД от 28.03.2022 № 409)</t>
  </si>
  <si>
    <t>Раздел</t>
  </si>
  <si>
    <t>Наименование</t>
  </si>
  <si>
    <r>
      <t xml:space="preserve">   С учетом вносимых изменений структура расходов бюджета по разделам классификации расходов бюджета</t>
    </r>
    <r>
      <rPr>
        <b/>
        <sz val="14"/>
        <rFont val="Times New Roman"/>
        <family val="1"/>
        <charset val="204"/>
      </rPr>
      <t xml:space="preserve">              </t>
    </r>
    <r>
      <rPr>
        <b/>
        <sz val="14"/>
        <rFont val="Times New Roman"/>
        <family val="1"/>
        <charset val="204"/>
      </rPr>
      <t xml:space="preserve"> </t>
    </r>
    <r>
      <rPr>
        <sz val="14"/>
        <rFont val="Times New Roman"/>
        <family val="1"/>
        <charset val="204"/>
      </rPr>
      <t>характеризуется следующими изменениями:</t>
    </r>
  </si>
  <si>
    <t xml:space="preserve">      Внесение изменений в расходную часть местного бюджета в связи с выделением денежных средств из областного бюджета и на основании уведомлений о предоставлении субсидии, субвенции, иного межбюджетного трансферта, имеющего целевое назначение на 2022 год и на плановый период 2023 и 2024 годов, с перераспределением бюджетных назначений на более значимые расходы </t>
  </si>
  <si>
    <t>РАСХОДЫ</t>
  </si>
  <si>
    <t>000 2 02 49999 04 0000 150</t>
  </si>
  <si>
    <t>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</si>
  <si>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</si>
  <si>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(Уведомление Министерства труда и соц.развития МО №13 от 28.04.2022)</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</si>
  <si>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</si>
  <si>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деятельности"(Уведомление Министерства образования и науки Мурманской области от 01.08.2022 № 544)</t>
  </si>
  <si>
    <t>000 2 02 39998 04 0000 150</t>
  </si>
  <si>
    <t>Субвенция бюджетам городских округов на реализацию ЗМО "О единой субвенции местным бюджетам на финансовое обеспечение образовательной деятельности"</t>
  </si>
  <si>
    <t>000 2 02 30024 04 0000 150</t>
  </si>
  <si>
    <t>Субвенция бюджетам городских округов на осуществление деятельности по отлову и содержанию безнадзорных животных без владельцев</t>
  </si>
  <si>
    <t>000 2 02 29999 04 0000 150</t>
  </si>
  <si>
    <t>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</si>
  <si>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 (Уведомление комитета молодежной политики МО №90 от 22.06.2022)</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</si>
  <si>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</si>
  <si>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000 2 02 15002 04 0000 150</t>
  </si>
  <si>
    <t>Дотации бюджетам городских округов на поддержку мер по обеспечению сбалансированности бюджетов</t>
  </si>
  <si>
    <t>Увеличение на основании фактического поступления</t>
  </si>
  <si>
    <t>000 1 16 10129 01 0000 140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</si>
  <si>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</si>
  <si>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</si>
  <si>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</si>
  <si>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</si>
  <si>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</si>
  <si>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</si>
  <si>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</si>
  <si>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Реализация муниципального имущества</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</si>
  <si>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</si>
  <si>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</si>
  <si>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В связи с отсутствием объекта размещения отходов в ЗАТО Видяево</t>
  </si>
  <si>
    <t xml:space="preserve">000 1 12 01041 01 0000 120 </t>
  </si>
  <si>
    <t>Плата за размещение отходов производства</t>
  </si>
  <si>
    <t>000 1 12 01030 01 0000 120</t>
  </si>
  <si>
    <t>Плата за сбросы загрязняющих веществ в водные объекты</t>
  </si>
  <si>
    <t>Изменения  в связи с изменением налогооблагаемой базы по данным главного админитратора бюджетых средств.</t>
  </si>
  <si>
    <t xml:space="preserve">000 1 12 01010 01 0000 120 </t>
  </si>
  <si>
    <t>Плата за выбросы загрязняющих веществ в атмосферный воздух стационарными объектами</t>
  </si>
  <si>
    <t>В связи с уменьшением количества ИП , применяющих патентную систему налогообложения</t>
  </si>
  <si>
    <t>000 1 05 04000 02 0000 110</t>
  </si>
  <si>
    <t>Налог, взимаемый в связи с применением патентной системы налогообложения, зачисляемый в бюджеты городских округов</t>
  </si>
  <si>
    <t xml:space="preserve">000 1 01 02030 01 0000 110  </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</si>
  <si>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</si>
  <si>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000 1 01 02020 01 0000 110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</si>
  <si>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</si>
  <si>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</si>
  <si>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</si>
  <si>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Примечание</t>
  </si>
  <si>
    <t>Утверждено (РСД от 28.03.2022 № 409) по данному КБК</t>
  </si>
  <si>
    <t>КБК</t>
  </si>
  <si>
    <t>(руб.)</t>
  </si>
  <si>
    <t>1.     В общем объеме доходы бюджета ЗАТО Видяево в 2022 году увеличились на 27 671 485 руб. 17 коп..</t>
  </si>
  <si>
    <t>ДОХОДЫ</t>
  </si>
  <si>
    <t xml:space="preserve"> за счет остатка средств на едином счете на 01.01.2022 г. (устранение последствий пожара (ремонт квартир)</t>
  </si>
  <si>
    <t xml:space="preserve"> за счет остатка средств на едином счете на 01.01.2022 г. (Закон о муниципальной службе, Положение о денежном содержании ОМСУ В ЗАТО Видяево)</t>
  </si>
  <si>
    <t xml:space="preserve"> за счет остатка средств на едином счете на 01.01.2022 г.</t>
  </si>
  <si>
    <t>по решению совета</t>
  </si>
  <si>
    <t>в том числе дефицит:</t>
  </si>
  <si>
    <t>60</t>
  </si>
  <si>
    <r>
      <t xml:space="preserve"> -</t>
    </r>
    <r>
      <rPr>
        <sz val="7"/>
        <rFont val="Times New Roman"/>
        <family val="1"/>
        <charset val="204"/>
      </rPr>
      <t xml:space="preserve">      </t>
    </r>
    <r>
      <rPr>
        <sz val="14"/>
        <rFont val="Times New Roman"/>
        <family val="1"/>
        <charset val="204"/>
      </rPr>
      <t xml:space="preserve">дефицит бюджета ЗАТО Видяево в сумме </t>
    </r>
  </si>
  <si>
    <t>коп.;</t>
  </si>
  <si>
    <r>
      <t xml:space="preserve"> -</t>
    </r>
    <r>
      <rPr>
        <sz val="7"/>
        <rFont val="Times New Roman"/>
        <family val="1"/>
        <charset val="204"/>
      </rPr>
      <t xml:space="preserve">     </t>
    </r>
    <r>
      <rPr>
        <sz val="14"/>
        <rFont val="Times New Roman"/>
        <family val="1"/>
        <charset val="204"/>
      </rPr>
      <t>по расходам в сумме</t>
    </r>
  </si>
  <si>
    <t xml:space="preserve"> 06</t>
  </si>
  <si>
    <r>
      <t xml:space="preserve"> -</t>
    </r>
    <r>
      <rPr>
        <sz val="7"/>
        <rFont val="Times New Roman"/>
        <family val="1"/>
        <charset val="204"/>
      </rPr>
      <t xml:space="preserve">     </t>
    </r>
    <r>
      <rPr>
        <sz val="14"/>
        <rFont val="Times New Roman"/>
        <family val="1"/>
        <charset val="204"/>
      </rPr>
      <t>по доходам в сумме</t>
    </r>
  </si>
  <si>
    <t>в 2022 году</t>
  </si>
  <si>
    <t>Основные характеристики бюджета ЗАТО Видяево с учетом внесенных изменений:</t>
  </si>
  <si>
    <t>на 2022 год и на плановый период 2023 и 2024 годов»»</t>
  </si>
  <si>
    <t xml:space="preserve"> ЗАТО Видяево от 22.12.2021 г. № 381 «О бюджете ЗАТО Видяево </t>
  </si>
  <si>
    <t>(пятого созыва) «О внесении изменений в решение Совета депутатов</t>
  </si>
  <si>
    <t xml:space="preserve">к проекту решения Совета депутатов ЗАТО Видяево </t>
  </si>
  <si>
    <t>ПОЯСНИТЕЛЬНАЯ ЗАПИСКА</t>
  </si>
  <si>
    <t>Дотации бюджетам городских округов на поддержку мер по обеспечению сбалансированности бюджетов (Уведомление Минфина МО  №134 от 01.09.2022)</t>
  </si>
  <si>
    <t>Субвенция бюджетам городских округов на осуществление деятельности по отлову и содержанию безнадзорных животных без владельцев (Уведомление Комитета ветеринарии Мурманской области от 24.08.2022 № 8/2)</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</si>
</sst>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name val="Calibri"/>
      <family val="2"/>
    </font>
    <font>
      <sz val="11"/>
      <name val="Calibri"/>
      <family val="2"/>
    </font>
    <font>
      <sz val="14"/>
      <name val="Times New Roman"/>
      <family val="1"/>
      <charset val="204"/>
    </font>
    <font>
      <b/>
      <sz val="14"/>
      <name val="Times New Roman"/>
      <family val="1"/>
      <charset val="204"/>
    </font>
    <font>
      <sz val="14"/>
      <color indexed="8"/>
      <name val="Times New Roman"/>
      <family val="1"/>
      <charset val="204"/>
    </font>
    <font>
      <b/>
      <sz val="14"/>
      <color indexed="8"/>
      <name val="Times New Roman"/>
      <family val="1"/>
      <charset val="204"/>
    </font>
    <font>
      <b/>
      <u/>
      <sz val="14"/>
      <name val="Times New Roman"/>
      <family val="1"/>
      <charset val="204"/>
    </font>
    <font>
      <sz val="14"/>
      <color theme="1"/>
      <name val="Times New Roman"/>
      <family val="1"/>
      <charset val="204"/>
    </font>
    <font>
      <u/>
      <sz val="14"/>
      <name val="Times New Roman"/>
      <family val="1"/>
      <charset val="204"/>
    </font>
    <font>
      <b/>
      <sz val="10"/>
      <color indexed="8"/>
      <name val="Times New Roman"/>
      <family val="1"/>
      <charset val="204"/>
    </font>
    <font>
      <sz val="10"/>
      <color indexed="8"/>
      <name val="Times New Roman"/>
      <family val="1"/>
      <charset val="204"/>
    </font>
    <font>
      <sz val="9"/>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0"/>
      <name val="Times New Roman"/>
      <family val="1"/>
      <charset val="204"/>
    </font>
    <font>
      <sz val="11"/>
      <color indexed="8"/>
      <name val="Times New Roman"/>
      <family val="1"/>
      <charset val="204"/>
    </font>
    <font>
      <sz val="12"/>
      <name val="Times New Roman"/>
      <family val="1"/>
      <charset val="204"/>
    </font>
    <font>
      <sz val="14"/>
      <name val="Symbol"/>
      <family val="1"/>
      <charset val="2"/>
    </font>
    <font>
      <sz val="7"/>
      <name val="Times New Roman"/>
      <family val="1"/>
      <charset val="204"/>
    </font>
    <font>
      <b/>
      <sz val="12"/>
      <color rgb="FF000000"/>
      <name val="Arial Cyr"/>
    </font>
    <font>
      <sz val="10"/>
      <color rgb="FF000000"/>
      <name val="Arial Cyr"/>
    </font>
    <font>
      <b/>
      <sz val="10"/>
      <color rgb="FF000000"/>
      <name val="Arial Cyr"/>
    </font>
    <font>
      <sz val="9"/>
      <color rgb="FF000000"/>
      <name val="Arial Cyr"/>
    </font>
  </fonts>
  <fills count="8">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rgb="FFC0C0C0"/>
      </patternFill>
    </fill>
    <fill>
      <patternFill patternType="solid">
        <fgColor rgb="FF000000"/>
      </patternFill>
    </fill>
    <fill>
      <patternFill patternType="solid">
        <fgColor rgb="FFCCFFFF"/>
      </patternFill>
    </fill>
    <fill>
      <patternFill patternType="solid">
        <fgColor rgb="FFFFFF99"/>
      </patternFill>
    </fill>
  </fills>
  <borders count="1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30">
    <xf numFmtId="0" fontId="0" fillId="0" borderId="0"/>
    <xf numFmtId="0" fontId="1" fillId="0" borderId="0"/>
    <xf numFmtId="0" fontId="1" fillId="0" borderId="0"/>
    <xf numFmtId="0" fontId="20" fillId="0" borderId="0">
      <alignment horizontal="center" wrapText="1"/>
    </xf>
    <xf numFmtId="0" fontId="21" fillId="0" borderId="0"/>
    <xf numFmtId="0" fontId="21" fillId="0" borderId="0"/>
    <xf numFmtId="0" fontId="1" fillId="0" borderId="0"/>
    <xf numFmtId="0" fontId="21" fillId="4" borderId="0"/>
    <xf numFmtId="0" fontId="20" fillId="0" borderId="0">
      <alignment horizontal="center"/>
    </xf>
    <xf numFmtId="0" fontId="21" fillId="0" borderId="0"/>
    <xf numFmtId="0" fontId="21" fillId="0" borderId="16">
      <alignment horizontal="center" vertical="center" wrapText="1"/>
    </xf>
    <xf numFmtId="0" fontId="22" fillId="0" borderId="16">
      <alignment horizontal="left" wrapText="1"/>
    </xf>
    <xf numFmtId="1" fontId="21" fillId="0" borderId="16">
      <alignment horizontal="center" shrinkToFit="1"/>
    </xf>
    <xf numFmtId="0" fontId="21" fillId="0" borderId="16">
      <alignment horizontal="left" wrapText="1"/>
    </xf>
    <xf numFmtId="0" fontId="21" fillId="0" borderId="16"/>
    <xf numFmtId="0" fontId="21" fillId="0" borderId="0">
      <alignment wrapText="1"/>
    </xf>
    <xf numFmtId="0" fontId="22" fillId="0" borderId="16">
      <alignment horizontal="left" wrapText="1"/>
    </xf>
    <xf numFmtId="0" fontId="21" fillId="0" borderId="16">
      <alignment horizontal="left" wrapText="1"/>
    </xf>
    <xf numFmtId="0" fontId="21" fillId="5" borderId="0"/>
    <xf numFmtId="0" fontId="22" fillId="0" borderId="16">
      <alignment horizontal="left" wrapText="1"/>
    </xf>
    <xf numFmtId="0" fontId="21" fillId="0" borderId="16">
      <alignment horizontal="left" wrapText="1"/>
    </xf>
    <xf numFmtId="0" fontId="21" fillId="0" borderId="16">
      <alignment horizontal="center" vertical="center" wrapText="1"/>
    </xf>
    <xf numFmtId="4" fontId="21" fillId="0" borderId="16">
      <alignment horizontal="right" shrinkToFit="1"/>
    </xf>
    <xf numFmtId="4" fontId="21" fillId="6" borderId="16">
      <alignment horizontal="right" shrinkToFit="1"/>
    </xf>
    <xf numFmtId="4" fontId="21" fillId="7" borderId="16">
      <alignment horizontal="right" shrinkToFit="1"/>
    </xf>
    <xf numFmtId="0" fontId="21" fillId="0" borderId="17">
      <alignment horizontal="left" wrapText="1"/>
    </xf>
    <xf numFmtId="0" fontId="21" fillId="0" borderId="16">
      <alignment horizontal="center" vertical="center" wrapText="1"/>
    </xf>
    <xf numFmtId="0" fontId="21" fillId="0" borderId="0">
      <alignment horizontal="right"/>
    </xf>
    <xf numFmtId="0" fontId="21" fillId="0" borderId="16">
      <alignment horizontal="center" vertical="center" wrapText="1"/>
    </xf>
    <xf numFmtId="0" fontId="23" fillId="0" borderId="0"/>
  </cellStyleXfs>
  <cellXfs count="277">
    <xf numFmtId="0" fontId="0" fillId="0" borderId="0" xfId="0"/>
    <xf numFmtId="3" fontId="2" fillId="2" borderId="0" xfId="0" applyNumberFormat="1" applyFont="1" applyFill="1" applyBorder="1" applyAlignment="1">
      <alignment horizontal="left" vertical="center" wrapText="1"/>
    </xf>
    <xf numFmtId="4" fontId="2" fillId="2" borderId="0" xfId="0" applyNumberFormat="1"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5" fillId="0" borderId="12" xfId="0" applyFont="1" applyBorder="1" applyAlignment="1">
      <alignment horizontal="center" vertical="center"/>
    </xf>
    <xf numFmtId="0" fontId="4" fillId="0" borderId="12" xfId="0" applyFont="1" applyBorder="1" applyAlignment="1">
      <alignment horizontal="center" vertical="center"/>
    </xf>
    <xf numFmtId="49" fontId="4" fillId="2" borderId="12" xfId="0" applyNumberFormat="1" applyFont="1" applyFill="1" applyBorder="1" applyAlignment="1">
      <alignment horizontal="center" vertic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2" fillId="0" borderId="0" xfId="0" applyFont="1" applyAlignment="1">
      <alignment horizontal="center" vertical="center"/>
    </xf>
    <xf numFmtId="49" fontId="5" fillId="0" borderId="12" xfId="0" applyNumberFormat="1" applyFont="1" applyBorder="1" applyAlignment="1">
      <alignment horizontal="center" vertical="center"/>
    </xf>
    <xf numFmtId="0" fontId="2" fillId="0" borderId="0" xfId="0" applyFont="1" applyAlignment="1">
      <alignment horizontal="left" vertical="center"/>
    </xf>
    <xf numFmtId="0" fontId="7" fillId="0" borderId="0" xfId="0" applyFont="1" applyBorder="1" applyAlignment="1">
      <alignment horizontal="left" vertical="center" wrapText="1"/>
    </xf>
    <xf numFmtId="0" fontId="5" fillId="2" borderId="5" xfId="0" applyFont="1" applyFill="1" applyBorder="1" applyAlignment="1">
      <alignment horizontal="center" vertical="center"/>
    </xf>
    <xf numFmtId="49" fontId="5" fillId="2" borderId="12"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0" fontId="2" fillId="2" borderId="0" xfId="0" applyFont="1" applyFill="1" applyAlignment="1">
      <alignment horizontal="left" vertical="center"/>
    </xf>
    <xf numFmtId="0" fontId="0" fillId="2" borderId="0" xfId="0" applyFill="1"/>
    <xf numFmtId="0" fontId="3" fillId="0" borderId="12" xfId="0" applyFont="1" applyBorder="1" applyAlignment="1">
      <alignment horizontal="center" vertical="center"/>
    </xf>
    <xf numFmtId="49" fontId="3" fillId="0" borderId="12"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1" fillId="0" borderId="0" xfId="0" applyFont="1"/>
    <xf numFmtId="3" fontId="2" fillId="0" borderId="0" xfId="0" applyNumberFormat="1" applyFont="1" applyBorder="1" applyAlignment="1">
      <alignment horizontal="left" vertical="center" wrapText="1"/>
    </xf>
    <xf numFmtId="4" fontId="2" fillId="2" borderId="0" xfId="0" applyNumberFormat="1" applyFont="1" applyFill="1" applyBorder="1" applyAlignment="1">
      <alignment horizontal="center"/>
    </xf>
    <xf numFmtId="0" fontId="4" fillId="0" borderId="0" xfId="0" applyFont="1" applyBorder="1" applyAlignment="1">
      <alignment horizontal="center" vertical="center" wrapText="1"/>
    </xf>
    <xf numFmtId="0" fontId="2" fillId="2" borderId="0"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xf>
    <xf numFmtId="0" fontId="4" fillId="0" borderId="5" xfId="0" applyFont="1" applyBorder="1" applyAlignment="1">
      <alignment horizontal="center" vertical="center"/>
    </xf>
    <xf numFmtId="49" fontId="4" fillId="0" borderId="12" xfId="0" applyNumberFormat="1" applyFont="1" applyBorder="1" applyAlignment="1">
      <alignment horizontal="center" vertical="center"/>
    </xf>
    <xf numFmtId="0" fontId="4" fillId="0" borderId="5" xfId="0" applyFont="1" applyBorder="1" applyAlignment="1">
      <alignment horizontal="center" vertical="center" wrapText="1"/>
    </xf>
    <xf numFmtId="0" fontId="3" fillId="0" borderId="0" xfId="0" applyFont="1" applyAlignment="1">
      <alignment horizontal="left" vertical="center"/>
    </xf>
    <xf numFmtId="0" fontId="5" fillId="2" borderId="12" xfId="0" applyFont="1" applyFill="1" applyBorder="1" applyAlignment="1">
      <alignment horizontal="center" vertical="center"/>
    </xf>
    <xf numFmtId="0" fontId="4" fillId="2" borderId="12" xfId="0" applyFont="1" applyFill="1" applyBorder="1" applyAlignment="1">
      <alignment horizontal="center" vertical="center" wrapText="1"/>
    </xf>
    <xf numFmtId="0" fontId="3" fillId="2" borderId="0" xfId="0" applyFont="1" applyFill="1" applyAlignment="1">
      <alignment horizontal="center" vertical="center"/>
    </xf>
    <xf numFmtId="4" fontId="9" fillId="3" borderId="12" xfId="0" applyNumberFormat="1" applyFont="1" applyFill="1" applyBorder="1" applyAlignment="1">
      <alignment horizontal="center" vertical="center"/>
    </xf>
    <xf numFmtId="4" fontId="10" fillId="0" borderId="12" xfId="0" applyNumberFormat="1" applyFont="1" applyBorder="1" applyAlignment="1">
      <alignment horizontal="center" vertical="center"/>
    </xf>
    <xf numFmtId="4" fontId="10" fillId="0" borderId="12"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Alignment="1">
      <alignment horizontal="justify" vertical="center"/>
    </xf>
    <xf numFmtId="4" fontId="5" fillId="3" borderId="5" xfId="0" applyNumberFormat="1" applyFont="1" applyFill="1" applyBorder="1" applyAlignment="1">
      <alignment horizontal="center" vertical="center"/>
    </xf>
    <xf numFmtId="4" fontId="5" fillId="3" borderId="12" xfId="0" applyNumberFormat="1" applyFont="1" applyFill="1" applyBorder="1" applyAlignment="1">
      <alignment horizontal="center" vertical="center"/>
    </xf>
    <xf numFmtId="4" fontId="10" fillId="0" borderId="5" xfId="0" applyNumberFormat="1" applyFont="1" applyBorder="1" applyAlignment="1">
      <alignment horizontal="center" vertical="center" wrapText="1"/>
    </xf>
    <xf numFmtId="4" fontId="4" fillId="0" borderId="12" xfId="0" applyNumberFormat="1" applyFont="1" applyBorder="1" applyAlignment="1">
      <alignment horizontal="center" vertical="center"/>
    </xf>
    <xf numFmtId="4" fontId="4" fillId="2" borderId="12" xfId="0" applyNumberFormat="1" applyFont="1" applyFill="1" applyBorder="1" applyAlignment="1">
      <alignment horizontal="center" vertical="center" wrapText="1"/>
    </xf>
    <xf numFmtId="4" fontId="4"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4" fontId="15"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16" fillId="2"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17" fillId="0" borderId="0" xfId="0" applyFont="1" applyAlignment="1">
      <alignment horizontal="right" vertical="center" wrapText="1"/>
    </xf>
    <xf numFmtId="0" fontId="2" fillId="0" borderId="0" xfId="0" applyFont="1" applyAlignment="1">
      <alignment horizontal="left" vertical="center" wrapText="1"/>
    </xf>
    <xf numFmtId="0" fontId="3" fillId="0" borderId="0" xfId="0" applyFont="1" applyAlignment="1">
      <alignment vertical="center"/>
    </xf>
    <xf numFmtId="0" fontId="17" fillId="0" borderId="12" xfId="0" applyFont="1" applyFill="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left" vertical="center"/>
    </xf>
    <xf numFmtId="49"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2" fontId="0" fillId="0" borderId="0" xfId="0" applyNumberFormat="1"/>
    <xf numFmtId="0" fontId="3" fillId="0" borderId="0" xfId="0" applyFont="1" applyAlignment="1">
      <alignment horizontal="justify" vertical="center"/>
    </xf>
    <xf numFmtId="4" fontId="4" fillId="0" borderId="12" xfId="0" applyNumberFormat="1" applyFont="1" applyBorder="1" applyAlignment="1">
      <alignment horizontal="center" vertical="center" wrapText="1"/>
    </xf>
    <xf numFmtId="4" fontId="4" fillId="2" borderId="12" xfId="0" applyNumberFormat="1" applyFont="1" applyFill="1" applyBorder="1" applyAlignment="1">
      <alignment horizontal="center" vertical="center" wrapText="1"/>
    </xf>
    <xf numFmtId="3" fontId="4" fillId="0" borderId="4" xfId="0" applyNumberFormat="1" applyFont="1" applyBorder="1" applyAlignment="1">
      <alignment horizontal="left" vertical="center" wrapText="1"/>
    </xf>
    <xf numFmtId="3" fontId="4" fillId="0" borderId="11" xfId="0" applyNumberFormat="1" applyFont="1" applyBorder="1" applyAlignment="1">
      <alignment horizontal="left"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4" fontId="2" fillId="0" borderId="12" xfId="0" applyNumberFormat="1" applyFont="1" applyBorder="1" applyAlignment="1">
      <alignment horizontal="center" vertical="center" wrapText="1"/>
    </xf>
    <xf numFmtId="3" fontId="2" fillId="0" borderId="4" xfId="0" applyNumberFormat="1" applyFont="1" applyBorder="1" applyAlignment="1">
      <alignment horizontal="left" vertical="center" wrapText="1"/>
    </xf>
    <xf numFmtId="3" fontId="2" fillId="0" borderId="11" xfId="0" applyNumberFormat="1"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0" fillId="0" borderId="12" xfId="0" applyBorder="1" applyAlignment="1">
      <alignment horizontal="center" vertical="center" wrapText="1"/>
    </xf>
    <xf numFmtId="0" fontId="2" fillId="0" borderId="4" xfId="0" applyFont="1" applyBorder="1" applyAlignment="1">
      <alignment horizontal="left" vertical="center" wrapText="1"/>
    </xf>
    <xf numFmtId="0" fontId="0" fillId="0" borderId="4" xfId="0" applyBorder="1" applyAlignment="1">
      <alignment vertical="center" wrapText="1"/>
    </xf>
    <xf numFmtId="0" fontId="0" fillId="0" borderId="11" xfId="0" applyBorder="1" applyAlignment="1">
      <alignment vertical="center" wrapText="1"/>
    </xf>
    <xf numFmtId="3" fontId="2" fillId="0" borderId="8"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0" xfId="0" applyFont="1" applyAlignment="1">
      <alignment horizontal="left" vertical="center"/>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11" xfId="0" applyFont="1" applyBorder="1" applyAlignment="1">
      <alignment horizontal="left" vertical="center" wrapText="1"/>
    </xf>
    <xf numFmtId="0" fontId="3" fillId="0" borderId="0" xfId="0" applyFont="1" applyAlignment="1">
      <alignment horizontal="center" vertical="center"/>
    </xf>
    <xf numFmtId="3" fontId="2" fillId="0" borderId="12" xfId="0" applyNumberFormat="1" applyFont="1" applyBorder="1" applyAlignment="1">
      <alignment horizontal="left" vertical="center" wrapText="1"/>
    </xf>
    <xf numFmtId="4" fontId="4" fillId="0" borderId="12" xfId="0" applyNumberFormat="1" applyFont="1" applyBorder="1" applyAlignment="1">
      <alignment horizontal="center" vertical="center" wrapText="1"/>
    </xf>
    <xf numFmtId="3" fontId="4" fillId="2" borderId="5"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5" fillId="0" borderId="12" xfId="0" applyFont="1" applyBorder="1" applyAlignment="1">
      <alignment horizontal="left" vertical="center" wrapText="1"/>
    </xf>
    <xf numFmtId="0" fontId="7" fillId="0" borderId="4" xfId="0" applyFont="1" applyBorder="1" applyAlignment="1">
      <alignment horizontal="left" vertical="center" wrapText="1"/>
    </xf>
    <xf numFmtId="3" fontId="4" fillId="0" borderId="5"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5" fillId="0" borderId="12"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6" fillId="0" borderId="0" xfId="0" applyFont="1" applyAlignment="1">
      <alignment vertical="center"/>
    </xf>
    <xf numFmtId="0" fontId="5" fillId="0" borderId="12" xfId="0" applyFont="1" applyBorder="1" applyAlignment="1">
      <alignment horizontal="center" vertical="center" wrapText="1"/>
    </xf>
    <xf numFmtId="0" fontId="4" fillId="0" borderId="12" xfId="0" applyFont="1" applyBorder="1" applyAlignment="1">
      <alignment horizontal="left" vertical="center" wrapText="1"/>
    </xf>
    <xf numFmtId="3"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3" fontId="5" fillId="0" borderId="5"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11"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12" xfId="0" applyFont="1" applyBorder="1" applyAlignment="1">
      <alignment horizontal="center"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4" fontId="4" fillId="0" borderId="5" xfId="0" applyNumberFormat="1" applyFont="1" applyBorder="1" applyAlignment="1">
      <alignment horizontal="center" vertical="center"/>
    </xf>
    <xf numFmtId="4" fontId="4" fillId="0" borderId="4" xfId="0" applyNumberFormat="1" applyFont="1" applyBorder="1" applyAlignment="1">
      <alignment horizontal="center" vertical="center"/>
    </xf>
    <xf numFmtId="4" fontId="4" fillId="0" borderId="11" xfId="0" applyNumberFormat="1" applyFont="1" applyBorder="1" applyAlignment="1">
      <alignment horizontal="center" vertical="center"/>
    </xf>
    <xf numFmtId="49" fontId="4" fillId="2" borderId="5" xfId="0" applyNumberFormat="1" applyFont="1" applyFill="1" applyBorder="1" applyAlignment="1">
      <alignment horizontal="left" vertical="center"/>
    </xf>
    <xf numFmtId="49" fontId="4" fillId="2" borderId="4" xfId="0" applyNumberFormat="1" applyFont="1" applyFill="1" applyBorder="1" applyAlignment="1">
      <alignment horizontal="left" vertical="center"/>
    </xf>
    <xf numFmtId="4" fontId="0" fillId="0" borderId="12" xfId="0" applyNumberFormat="1" applyBorder="1" applyAlignment="1">
      <alignment horizontal="center" vertical="center" wrapText="1"/>
    </xf>
    <xf numFmtId="49" fontId="4" fillId="2" borderId="5"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49" fontId="4" fillId="2" borderId="12"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3" fillId="0" borderId="12" xfId="0" applyFont="1" applyBorder="1" applyAlignment="1">
      <alignment horizontal="center" vertical="center" wrapText="1"/>
    </xf>
    <xf numFmtId="3"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3" fillId="0" borderId="12" xfId="0" applyFont="1" applyBorder="1" applyAlignment="1">
      <alignment horizontal="left" vertical="center" wrapText="1"/>
    </xf>
    <xf numFmtId="3" fontId="3"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2" fillId="0" borderId="0" xfId="0" applyFont="1" applyAlignment="1">
      <alignment horizontal="center" vertical="center"/>
    </xf>
    <xf numFmtId="3" fontId="2" fillId="2" borderId="12" xfId="0" applyNumberFormat="1" applyFont="1" applyFill="1" applyBorder="1" applyAlignment="1">
      <alignment horizontal="left" vertical="center" wrapText="1"/>
    </xf>
    <xf numFmtId="3" fontId="2" fillId="0" borderId="8" xfId="0" applyNumberFormat="1" applyFont="1" applyBorder="1" applyAlignment="1">
      <alignment horizontal="left" vertical="center" wrapText="1"/>
    </xf>
    <xf numFmtId="3" fontId="2" fillId="0" borderId="7" xfId="0" applyNumberFormat="1" applyFont="1" applyBorder="1" applyAlignment="1">
      <alignment horizontal="left" vertical="center" wrapText="1"/>
    </xf>
    <xf numFmtId="3" fontId="2" fillId="0" borderId="6" xfId="0" applyNumberFormat="1" applyFont="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3" fontId="2" fillId="2" borderId="8" xfId="0" applyNumberFormat="1" applyFont="1" applyFill="1" applyBorder="1" applyAlignment="1">
      <alignment horizontal="left" vertical="center" wrapText="1"/>
    </xf>
    <xf numFmtId="3" fontId="2" fillId="2" borderId="7" xfId="0" applyNumberFormat="1" applyFont="1" applyFill="1" applyBorder="1" applyAlignment="1">
      <alignment horizontal="left" vertical="center" wrapText="1"/>
    </xf>
    <xf numFmtId="3" fontId="2" fillId="2" borderId="6" xfId="0" applyNumberFormat="1" applyFont="1" applyFill="1" applyBorder="1" applyAlignment="1">
      <alignment horizontal="left" vertical="center" wrapText="1"/>
    </xf>
    <xf numFmtId="3" fontId="2" fillId="2" borderId="3" xfId="0" applyNumberFormat="1" applyFont="1" applyFill="1" applyBorder="1" applyAlignment="1">
      <alignment horizontal="left" vertical="center" wrapText="1"/>
    </xf>
    <xf numFmtId="3" fontId="2" fillId="2" borderId="2" xfId="0" applyNumberFormat="1" applyFont="1" applyFill="1" applyBorder="1" applyAlignment="1">
      <alignment horizontal="left" vertical="center" wrapText="1"/>
    </xf>
    <xf numFmtId="3" fontId="2" fillId="2" borderId="1" xfId="0" applyNumberFormat="1" applyFont="1" applyFill="1" applyBorder="1" applyAlignment="1">
      <alignment horizontal="left" vertical="center" wrapText="1"/>
    </xf>
    <xf numFmtId="3" fontId="2" fillId="2" borderId="5" xfId="0" applyNumberFormat="1" applyFont="1" applyFill="1" applyBorder="1" applyAlignment="1">
      <alignment horizontal="left" vertical="center" wrapText="1"/>
    </xf>
    <xf numFmtId="3" fontId="2" fillId="2" borderId="4" xfId="0" applyNumberFormat="1" applyFont="1" applyFill="1" applyBorder="1" applyAlignment="1">
      <alignment horizontal="left" vertical="center" wrapText="1"/>
    </xf>
    <xf numFmtId="3" fontId="2" fillId="2" borderId="11" xfId="0" applyNumberFormat="1" applyFont="1" applyFill="1" applyBorder="1" applyAlignment="1">
      <alignment horizontal="left" vertical="center" wrapText="1"/>
    </xf>
    <xf numFmtId="4" fontId="4" fillId="2" borderId="12" xfId="0" applyNumberFormat="1" applyFont="1" applyFill="1" applyBorder="1" applyAlignment="1">
      <alignment horizontal="center" vertical="center" wrapText="1"/>
    </xf>
    <xf numFmtId="4" fontId="7" fillId="0" borderId="12"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4" fontId="2" fillId="2" borderId="5" xfId="0" applyNumberFormat="1" applyFont="1" applyFill="1" applyBorder="1" applyAlignment="1">
      <alignment horizontal="center" vertical="center"/>
    </xf>
    <xf numFmtId="4" fontId="2" fillId="2" borderId="4" xfId="0" applyNumberFormat="1" applyFont="1" applyFill="1" applyBorder="1" applyAlignment="1">
      <alignment horizontal="center" vertical="center"/>
    </xf>
    <xf numFmtId="4" fontId="2" fillId="2" borderId="11" xfId="0" applyNumberFormat="1" applyFont="1" applyFill="1" applyBorder="1" applyAlignment="1">
      <alignment horizontal="center" vertical="center"/>
    </xf>
    <xf numFmtId="3" fontId="2" fillId="0" borderId="5" xfId="0" applyNumberFormat="1" applyFont="1" applyBorder="1" applyAlignment="1">
      <alignment horizontal="left" vertical="center" wrapText="1"/>
    </xf>
    <xf numFmtId="0" fontId="6" fillId="0" borderId="0" xfId="0" applyFont="1" applyAlignment="1">
      <alignment horizontal="left"/>
    </xf>
    <xf numFmtId="0" fontId="6" fillId="0" borderId="0" xfId="0" applyFont="1" applyAlignment="1">
      <alignment horizontal="left" vertical="center"/>
    </xf>
    <xf numFmtId="49" fontId="5" fillId="2" borderId="5"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 fontId="2" fillId="2" borderId="12" xfId="0" applyNumberFormat="1" applyFont="1" applyFill="1" applyBorder="1" applyAlignment="1">
      <alignment horizontal="center" vertical="center" wrapText="1"/>
    </xf>
    <xf numFmtId="3" fontId="2" fillId="0" borderId="3" xfId="0" applyNumberFormat="1" applyFont="1" applyBorder="1" applyAlignment="1">
      <alignment horizontal="left" vertical="center" wrapText="1"/>
    </xf>
    <xf numFmtId="3" fontId="2" fillId="0" borderId="2" xfId="0" applyNumberFormat="1" applyFont="1" applyBorder="1" applyAlignment="1">
      <alignment horizontal="left" vertical="center" wrapText="1"/>
    </xf>
    <xf numFmtId="3" fontId="2" fillId="0" borderId="1" xfId="0" applyNumberFormat="1" applyFont="1" applyBorder="1" applyAlignment="1">
      <alignment horizontal="left"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2" fillId="2" borderId="5" xfId="0" applyNumberFormat="1" applyFont="1" applyFill="1" applyBorder="1" applyAlignment="1">
      <alignment horizontal="center"/>
    </xf>
    <xf numFmtId="4" fontId="2" fillId="2" borderId="4" xfId="0" applyNumberFormat="1" applyFont="1" applyFill="1" applyBorder="1" applyAlignment="1">
      <alignment horizontal="center"/>
    </xf>
    <xf numFmtId="4" fontId="2" fillId="2" borderId="11" xfId="0" applyNumberFormat="1" applyFont="1" applyFill="1" applyBorder="1" applyAlignment="1">
      <alignment horizontal="center"/>
    </xf>
    <xf numFmtId="0" fontId="3" fillId="0" borderId="0" xfId="0" applyFont="1" applyAlignment="1">
      <alignment horizontal="center" vertical="center" wrapText="1"/>
    </xf>
    <xf numFmtId="0" fontId="18" fillId="0" borderId="12" xfId="0" applyFont="1" applyBorder="1" applyAlignment="1">
      <alignment horizontal="right" vertical="center"/>
    </xf>
    <xf numFmtId="3" fontId="18" fillId="0" borderId="12" xfId="0" applyNumberFormat="1" applyFont="1" applyBorder="1" applyAlignment="1">
      <alignment horizontal="center" vertic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1" fillId="0" borderId="12" xfId="0" applyFont="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3" fillId="2" borderId="0" xfId="0" applyFont="1" applyFill="1" applyAlignment="1">
      <alignment horizontal="center" vertical="center"/>
    </xf>
    <xf numFmtId="0" fontId="2" fillId="2" borderId="0" xfId="0" applyFont="1" applyFill="1" applyAlignment="1">
      <alignment horizontal="center" vertical="center"/>
    </xf>
    <xf numFmtId="0" fontId="6"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3" fontId="5" fillId="2" borderId="5"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0" fontId="13" fillId="0" borderId="12" xfId="0" applyFont="1" applyBorder="1" applyAlignment="1">
      <alignment horizontal="center" vertical="center" wrapText="1"/>
    </xf>
    <xf numFmtId="0" fontId="2" fillId="0" borderId="0" xfId="0" applyFont="1" applyBorder="1" applyAlignment="1">
      <alignment horizontal="left" vertical="center" wrapText="1"/>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11" xfId="0" applyFont="1" applyBorder="1" applyAlignment="1">
      <alignment horizontal="left" vertical="center"/>
    </xf>
    <xf numFmtId="0" fontId="2" fillId="0" borderId="0" xfId="0" applyFont="1" applyAlignment="1">
      <alignment horizontal="left" vertical="center" wrapText="1"/>
    </xf>
    <xf numFmtId="0" fontId="9" fillId="0" borderId="12" xfId="0" applyFont="1" applyBorder="1" applyAlignment="1">
      <alignment horizontal="left"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1" xfId="0" applyFont="1" applyBorder="1" applyAlignment="1">
      <alignment horizontal="center" vertical="center" wrapText="1"/>
    </xf>
    <xf numFmtId="4" fontId="17" fillId="0" borderId="5" xfId="0" applyNumberFormat="1" applyFont="1" applyBorder="1" applyAlignment="1">
      <alignment horizontal="center" vertical="center"/>
    </xf>
    <xf numFmtId="4" fontId="17" fillId="0" borderId="11" xfId="0" applyNumberFormat="1" applyFont="1" applyBorder="1" applyAlignment="1">
      <alignment horizontal="center" vertical="center"/>
    </xf>
    <xf numFmtId="0" fontId="17" fillId="0" borderId="12" xfId="0" applyFont="1" applyBorder="1" applyAlignment="1">
      <alignment horizontal="left" vertical="center" wrapText="1"/>
    </xf>
    <xf numFmtId="0" fontId="3" fillId="0" borderId="2" xfId="0" applyFont="1" applyBorder="1" applyAlignment="1">
      <alignment horizontal="center"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4" fontId="17" fillId="0" borderId="8" xfId="0" applyNumberFormat="1" applyFont="1" applyBorder="1" applyAlignment="1">
      <alignment horizontal="center" vertical="center"/>
    </xf>
    <xf numFmtId="4" fontId="17" fillId="0" borderId="6" xfId="0" applyNumberFormat="1" applyFont="1" applyBorder="1" applyAlignment="1">
      <alignment horizontal="center" vertical="center"/>
    </xf>
    <xf numFmtId="4" fontId="17" fillId="0" borderId="3" xfId="0" applyNumberFormat="1" applyFont="1" applyBorder="1" applyAlignment="1">
      <alignment horizontal="center" vertical="center"/>
    </xf>
    <xf numFmtId="4" fontId="17" fillId="0" borderId="1" xfId="0" applyNumberFormat="1" applyFont="1" applyBorder="1" applyAlignment="1">
      <alignment horizontal="center" vertical="center"/>
    </xf>
    <xf numFmtId="0" fontId="17" fillId="0" borderId="15"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7" fillId="0" borderId="3" xfId="0" applyFont="1" applyBorder="1" applyAlignment="1">
      <alignment horizontal="left" vertical="center" wrapText="1"/>
    </xf>
    <xf numFmtId="0" fontId="17" fillId="0" borderId="1" xfId="0" applyFont="1" applyBorder="1" applyAlignment="1">
      <alignment horizontal="left" vertical="center" wrapText="1"/>
    </xf>
    <xf numFmtId="0" fontId="18" fillId="0" borderId="12" xfId="0" applyFont="1" applyBorder="1" applyAlignment="1">
      <alignment horizontal="right" vertical="center" wrapText="1"/>
    </xf>
    <xf numFmtId="4" fontId="2" fillId="0" borderId="15" xfId="0" applyNumberFormat="1" applyFont="1" applyBorder="1" applyAlignment="1">
      <alignment horizontal="center" vertical="center" textRotation="90"/>
    </xf>
    <xf numFmtId="0" fontId="2" fillId="0" borderId="14" xfId="0" applyFont="1" applyBorder="1" applyAlignment="1">
      <alignment horizontal="center" vertical="center" textRotation="90"/>
    </xf>
    <xf numFmtId="0" fontId="2" fillId="0" borderId="13" xfId="0" applyFont="1" applyBorder="1" applyAlignment="1">
      <alignment horizontal="center" vertical="center" textRotation="90"/>
    </xf>
    <xf numFmtId="4" fontId="17" fillId="0" borderId="12" xfId="0" applyNumberFormat="1" applyFont="1" applyBorder="1" applyAlignment="1">
      <alignment horizontal="center" vertical="center"/>
    </xf>
  </cellXfs>
  <cellStyles count="30">
    <cellStyle name="br" xfId="1"/>
    <cellStyle name="col" xfId="2"/>
    <cellStyle name="st28" xfId="3"/>
    <cellStyle name="style0" xfId="4"/>
    <cellStyle name="td" xfId="5"/>
    <cellStyle name="tr" xfId="6"/>
    <cellStyle name="xl21" xfId="7"/>
    <cellStyle name="xl22" xfId="8"/>
    <cellStyle name="xl23" xfId="9"/>
    <cellStyle name="xl24" xfId="10"/>
    <cellStyle name="xl25" xfId="11"/>
    <cellStyle name="xl26" xfId="12"/>
    <cellStyle name="xl27" xfId="13"/>
    <cellStyle name="xl28" xfId="14"/>
    <cellStyle name="xl29" xfId="15"/>
    <cellStyle name="xl30" xfId="16"/>
    <cellStyle name="xl31" xfId="17"/>
    <cellStyle name="xl32" xfId="18"/>
    <cellStyle name="xl33" xfId="19"/>
    <cellStyle name="xl34" xfId="20"/>
    <cellStyle name="xl35" xfId="21"/>
    <cellStyle name="xl36" xfId="22"/>
    <cellStyle name="xl37" xfId="23"/>
    <cellStyle name="xl38" xfId="24"/>
    <cellStyle name="xl39" xfId="25"/>
    <cellStyle name="xl40" xfId="26"/>
    <cellStyle name="xl41" xfId="27"/>
    <cellStyle name="xl42" xfId="28"/>
    <cellStyle name="xl43" xfId="2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1060;&#1054;%2020018\&#1055;&#1086;&#1103;&#1089;&#1085;&#1080;&#1090;&#1077;&#1083;&#1100;&#1085;&#1072;&#1103;%20&#1079;&#1072;&#1087;&#1080;&#1089;&#1082;&#1072;%20&#1082;%20&#1057;&#1086;&#1074;&#1077;&#1090;&#1091;%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01.2022 св.роспись"/>
      <sheetName val="08.02.2022 св.роспись"/>
      <sheetName val="28.03.2022 совет"/>
      <sheetName val="18.05.2022 св.роспись"/>
      <sheetName val="21.06.2022 св.роспись"/>
      <sheetName val="19.09.2022 Совет"/>
      <sheetName val="20.02.2021 св.роспись"/>
      <sheetName val="24.03.2021 св.роспись "/>
      <sheetName val="23.04.2021 совет"/>
      <sheetName val="10.06.2021 совет"/>
      <sheetName val="05.08.2021 св.роспись"/>
      <sheetName val="09.09.2021 св.роспись "/>
      <sheetName val="20.10.2021 св.роспись  "/>
      <sheetName val="10.11.2021 св.роспись   "/>
      <sheetName val="03.12.2021 совет"/>
      <sheetName val="15.12.2021 св.роспись"/>
      <sheetName val="30.12.2021 совет"/>
      <sheetName val="03.06.2020"/>
      <sheetName val="17.09.2020"/>
      <sheetName val="23.11.2020 "/>
      <sheetName val="23.12.2020 "/>
      <sheetName val="30.12.2020"/>
    </sheetNames>
    <sheetDataSet>
      <sheetData sheetId="0">
        <row r="25">
          <cell r="F25">
            <v>513100</v>
          </cell>
          <cell r="H25">
            <v>0</v>
          </cell>
        </row>
        <row r="29">
          <cell r="F29">
            <v>60000</v>
          </cell>
          <cell r="H29">
            <v>0</v>
          </cell>
        </row>
        <row r="32">
          <cell r="H32">
            <v>0</v>
          </cell>
        </row>
      </sheetData>
      <sheetData sheetId="1">
        <row r="25">
          <cell r="H25">
            <v>0</v>
          </cell>
          <cell r="I25">
            <v>513100</v>
          </cell>
        </row>
        <row r="29">
          <cell r="H29">
            <v>0</v>
          </cell>
          <cell r="I29">
            <v>60000</v>
          </cell>
        </row>
        <row r="32">
          <cell r="H32">
            <v>0</v>
          </cell>
          <cell r="I32">
            <v>23901732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8"/>
  <sheetViews>
    <sheetView tabSelected="1" view="pageBreakPreview" topLeftCell="A43" zoomScale="70" zoomScaleNormal="100" zoomScaleSheetLayoutView="70" workbookViewId="0">
      <selection activeCell="I44" sqref="I44"/>
    </sheetView>
  </sheetViews>
  <sheetFormatPr defaultColWidth="8.85546875" defaultRowHeight="15" x14ac:dyDescent="0.25"/>
  <cols>
    <col min="2" max="2" width="16.28515625" customWidth="1"/>
    <col min="4" max="4" width="11.42578125" customWidth="1"/>
    <col min="5" max="5" width="10.85546875" customWidth="1"/>
    <col min="6" max="6" width="19.85546875" customWidth="1"/>
    <col min="7" max="7" width="19" customWidth="1"/>
    <col min="8" max="8" width="20.28515625" customWidth="1"/>
    <col min="9" max="9" width="22.140625" customWidth="1"/>
    <col min="10" max="10" width="15.28515625" customWidth="1"/>
  </cols>
  <sheetData>
    <row r="1" spans="1:10" ht="18.75" x14ac:dyDescent="0.25">
      <c r="A1" s="114" t="s">
        <v>231</v>
      </c>
      <c r="B1" s="114"/>
      <c r="C1" s="114"/>
      <c r="D1" s="114"/>
      <c r="E1" s="114"/>
      <c r="F1" s="114"/>
      <c r="G1" s="114"/>
      <c r="H1" s="114"/>
      <c r="I1" s="114"/>
    </row>
    <row r="2" spans="1:10" ht="18.75" x14ac:dyDescent="0.25">
      <c r="A2" s="12"/>
    </row>
    <row r="3" spans="1:10" ht="18.75" x14ac:dyDescent="0.25">
      <c r="A3" s="177" t="s">
        <v>230</v>
      </c>
      <c r="B3" s="177"/>
      <c r="C3" s="177"/>
      <c r="D3" s="177"/>
      <c r="E3" s="177"/>
      <c r="F3" s="177"/>
      <c r="G3" s="177"/>
      <c r="H3" s="177"/>
      <c r="I3" s="177"/>
    </row>
    <row r="4" spans="1:10" ht="18.75" x14ac:dyDescent="0.25">
      <c r="A4" s="177" t="s">
        <v>229</v>
      </c>
      <c r="B4" s="177"/>
      <c r="C4" s="177"/>
      <c r="D4" s="177"/>
      <c r="E4" s="177"/>
      <c r="F4" s="177"/>
      <c r="G4" s="177"/>
      <c r="H4" s="177"/>
      <c r="I4" s="177"/>
    </row>
    <row r="5" spans="1:10" ht="30" customHeight="1" x14ac:dyDescent="0.25">
      <c r="A5" s="177" t="s">
        <v>228</v>
      </c>
      <c r="B5" s="177"/>
      <c r="C5" s="177"/>
      <c r="D5" s="177"/>
      <c r="E5" s="177"/>
      <c r="F5" s="177"/>
      <c r="G5" s="177"/>
      <c r="H5" s="177"/>
      <c r="I5" s="177"/>
    </row>
    <row r="6" spans="1:10" ht="18.75" x14ac:dyDescent="0.25">
      <c r="A6" s="177" t="s">
        <v>227</v>
      </c>
      <c r="B6" s="177"/>
      <c r="C6" s="177"/>
      <c r="D6" s="177"/>
      <c r="E6" s="177"/>
      <c r="F6" s="177"/>
      <c r="G6" s="177"/>
      <c r="H6" s="177"/>
      <c r="I6" s="177"/>
    </row>
    <row r="7" spans="1:10" ht="18.75" x14ac:dyDescent="0.25">
      <c r="A7" s="235"/>
      <c r="B7" s="235"/>
      <c r="C7" s="235"/>
      <c r="D7" s="235"/>
      <c r="E7" s="235"/>
      <c r="F7" s="235"/>
      <c r="G7" s="235"/>
      <c r="H7" s="235"/>
      <c r="I7" s="235"/>
    </row>
    <row r="8" spans="1:10" ht="18.75" x14ac:dyDescent="0.25">
      <c r="A8" s="225" t="s">
        <v>226</v>
      </c>
      <c r="B8" s="225"/>
      <c r="C8" s="225"/>
      <c r="D8" s="225"/>
      <c r="E8" s="225"/>
      <c r="F8" s="225"/>
      <c r="G8" s="225"/>
      <c r="H8" s="225"/>
      <c r="I8" s="225"/>
    </row>
    <row r="9" spans="1:10" ht="18.75" x14ac:dyDescent="0.25">
      <c r="A9" s="74"/>
    </row>
    <row r="10" spans="1:10" ht="18.75" x14ac:dyDescent="0.25">
      <c r="A10" s="114" t="s">
        <v>225</v>
      </c>
      <c r="B10" s="114"/>
      <c r="C10" s="114"/>
      <c r="D10" s="114"/>
      <c r="E10" s="114"/>
      <c r="F10" s="114"/>
      <c r="G10" s="114"/>
      <c r="H10" s="114"/>
      <c r="I10" s="114"/>
    </row>
    <row r="11" spans="1:10" ht="25.9" customHeight="1" x14ac:dyDescent="0.25">
      <c r="A11" s="74"/>
      <c r="J11" s="73">
        <f>686572038.06-692777884.66</f>
        <v>-6205846.6000000238</v>
      </c>
    </row>
    <row r="12" spans="1:10" ht="29.45" customHeight="1" x14ac:dyDescent="0.25">
      <c r="A12" s="226" t="s">
        <v>224</v>
      </c>
      <c r="B12" s="226"/>
      <c r="C12" s="226"/>
      <c r="D12" s="226"/>
      <c r="E12" s="227">
        <v>686572038</v>
      </c>
      <c r="F12" s="227"/>
      <c r="G12" s="26" t="s">
        <v>7</v>
      </c>
      <c r="H12" s="71" t="s">
        <v>223</v>
      </c>
      <c r="I12" s="70" t="s">
        <v>221</v>
      </c>
    </row>
    <row r="13" spans="1:10" ht="24" customHeight="1" x14ac:dyDescent="0.25">
      <c r="A13" s="226" t="s">
        <v>222</v>
      </c>
      <c r="B13" s="226"/>
      <c r="C13" s="226"/>
      <c r="D13" s="226"/>
      <c r="E13" s="227">
        <v>692777884</v>
      </c>
      <c r="F13" s="227"/>
      <c r="G13" s="26" t="s">
        <v>7</v>
      </c>
      <c r="H13" s="72">
        <v>66</v>
      </c>
      <c r="I13" s="70" t="s">
        <v>221</v>
      </c>
    </row>
    <row r="14" spans="1:10" ht="43.5" customHeight="1" x14ac:dyDescent="0.25">
      <c r="A14" s="272" t="s">
        <v>220</v>
      </c>
      <c r="B14" s="272"/>
      <c r="C14" s="272"/>
      <c r="D14" s="272"/>
      <c r="E14" s="227">
        <v>6205846</v>
      </c>
      <c r="F14" s="227"/>
      <c r="G14" s="26" t="s">
        <v>7</v>
      </c>
      <c r="H14" s="71" t="s">
        <v>219</v>
      </c>
      <c r="I14" s="70" t="s">
        <v>6</v>
      </c>
    </row>
    <row r="15" spans="1:10" ht="22.15" customHeight="1" x14ac:dyDescent="0.25">
      <c r="A15" s="256" t="s">
        <v>218</v>
      </c>
      <c r="B15" s="257"/>
      <c r="C15" s="257"/>
      <c r="D15" s="69"/>
      <c r="E15" s="262">
        <f>6205846.6-D17</f>
        <v>1310693</v>
      </c>
      <c r="F15" s="263"/>
      <c r="G15" s="266" t="s">
        <v>7</v>
      </c>
      <c r="H15" s="268" t="s">
        <v>217</v>
      </c>
      <c r="I15" s="269"/>
    </row>
    <row r="16" spans="1:10" ht="29.45" customHeight="1" x14ac:dyDescent="0.25">
      <c r="A16" s="258"/>
      <c r="B16" s="259"/>
      <c r="C16" s="259"/>
      <c r="D16" s="68"/>
      <c r="E16" s="264"/>
      <c r="F16" s="265"/>
      <c r="G16" s="267"/>
      <c r="H16" s="270"/>
      <c r="I16" s="271"/>
    </row>
    <row r="17" spans="1:9" ht="37.15" customHeight="1" x14ac:dyDescent="0.25">
      <c r="A17" s="258"/>
      <c r="B17" s="259"/>
      <c r="C17" s="259"/>
      <c r="D17" s="273">
        <f>E17+E18+E19+E20</f>
        <v>4895153.5999999996</v>
      </c>
      <c r="E17" s="276">
        <v>501185</v>
      </c>
      <c r="F17" s="276"/>
      <c r="G17" s="67" t="s">
        <v>7</v>
      </c>
      <c r="H17" s="254" t="s">
        <v>216</v>
      </c>
      <c r="I17" s="254"/>
    </row>
    <row r="18" spans="1:9" ht="51" customHeight="1" x14ac:dyDescent="0.25">
      <c r="A18" s="258"/>
      <c r="B18" s="259"/>
      <c r="C18" s="259"/>
      <c r="D18" s="274"/>
      <c r="E18" s="252">
        <v>447790</v>
      </c>
      <c r="F18" s="253"/>
      <c r="G18" s="67" t="s">
        <v>7</v>
      </c>
      <c r="H18" s="254" t="s">
        <v>216</v>
      </c>
      <c r="I18" s="254"/>
    </row>
    <row r="19" spans="1:9" ht="72" customHeight="1" x14ac:dyDescent="0.25">
      <c r="A19" s="258"/>
      <c r="B19" s="259"/>
      <c r="C19" s="259"/>
      <c r="D19" s="274"/>
      <c r="E19" s="252">
        <v>404078.6</v>
      </c>
      <c r="F19" s="253"/>
      <c r="G19" s="67" t="s">
        <v>7</v>
      </c>
      <c r="H19" s="254" t="s">
        <v>215</v>
      </c>
      <c r="I19" s="254"/>
    </row>
    <row r="20" spans="1:9" ht="45" customHeight="1" x14ac:dyDescent="0.25">
      <c r="A20" s="260"/>
      <c r="B20" s="261"/>
      <c r="C20" s="261"/>
      <c r="D20" s="275"/>
      <c r="E20" s="252">
        <v>3542100</v>
      </c>
      <c r="F20" s="253"/>
      <c r="G20" s="67" t="s">
        <v>7</v>
      </c>
      <c r="H20" s="254" t="s">
        <v>214</v>
      </c>
      <c r="I20" s="254"/>
    </row>
    <row r="21" spans="1:9" ht="17.45" customHeight="1" x14ac:dyDescent="0.25">
      <c r="A21" s="66"/>
    </row>
    <row r="22" spans="1:9" ht="51.6" customHeight="1" x14ac:dyDescent="0.25">
      <c r="A22" s="114" t="s">
        <v>213</v>
      </c>
      <c r="B22" s="114"/>
      <c r="C22" s="114"/>
      <c r="D22" s="114"/>
      <c r="E22" s="114"/>
      <c r="F22" s="114"/>
      <c r="G22" s="114"/>
      <c r="H22" s="114"/>
      <c r="I22" s="114"/>
    </row>
    <row r="23" spans="1:9" ht="27" customHeight="1" x14ac:dyDescent="0.25">
      <c r="A23" s="247" t="s">
        <v>212</v>
      </c>
      <c r="B23" s="247"/>
      <c r="C23" s="247"/>
      <c r="D23" s="247"/>
      <c r="E23" s="247"/>
      <c r="F23" s="247"/>
      <c r="G23" s="247"/>
      <c r="H23" s="247"/>
      <c r="I23" s="247"/>
    </row>
    <row r="24" spans="1:9" ht="19.149999999999999" customHeight="1" x14ac:dyDescent="0.25">
      <c r="A24" s="51"/>
    </row>
    <row r="25" spans="1:9" ht="33" customHeight="1" x14ac:dyDescent="0.25">
      <c r="A25" s="255" t="s">
        <v>15</v>
      </c>
      <c r="B25" s="255"/>
      <c r="C25" s="65"/>
      <c r="D25" s="65"/>
      <c r="E25" s="65"/>
      <c r="F25" s="65"/>
      <c r="G25" s="65"/>
      <c r="H25" s="65"/>
      <c r="I25" s="64" t="s">
        <v>211</v>
      </c>
    </row>
    <row r="26" spans="1:9" ht="35.1" customHeight="1" x14ac:dyDescent="0.25">
      <c r="A26" s="249" t="s">
        <v>159</v>
      </c>
      <c r="B26" s="250"/>
      <c r="C26" s="250"/>
      <c r="D26" s="251"/>
      <c r="E26" s="48" t="s">
        <v>210</v>
      </c>
      <c r="F26" s="49" t="s">
        <v>209</v>
      </c>
      <c r="G26" s="48" t="s">
        <v>155</v>
      </c>
      <c r="H26" s="48" t="s">
        <v>154</v>
      </c>
      <c r="I26" s="63" t="s">
        <v>208</v>
      </c>
    </row>
    <row r="27" spans="1:9" ht="84.6" customHeight="1" x14ac:dyDescent="0.25">
      <c r="A27" s="111" t="s">
        <v>207</v>
      </c>
      <c r="B27" s="112"/>
      <c r="C27" s="112"/>
      <c r="D27" s="113"/>
      <c r="E27" s="58" t="s">
        <v>206</v>
      </c>
      <c r="F27" s="57">
        <v>73451666</v>
      </c>
      <c r="G27" s="57">
        <v>-140900</v>
      </c>
      <c r="H27" s="55">
        <f t="shared" ref="H27:H48" si="0">G27+F27</f>
        <v>73310766</v>
      </c>
      <c r="I27" s="62" t="s">
        <v>196</v>
      </c>
    </row>
    <row r="28" spans="1:9" ht="132" customHeight="1" x14ac:dyDescent="0.25">
      <c r="A28" s="111" t="s">
        <v>205</v>
      </c>
      <c r="B28" s="112"/>
      <c r="C28" s="112"/>
      <c r="D28" s="113"/>
      <c r="E28" s="58" t="s">
        <v>204</v>
      </c>
      <c r="F28" s="57">
        <v>28100</v>
      </c>
      <c r="G28" s="57">
        <v>5900</v>
      </c>
      <c r="H28" s="55">
        <f t="shared" si="0"/>
        <v>34000</v>
      </c>
      <c r="I28" s="62" t="s">
        <v>196</v>
      </c>
    </row>
    <row r="29" spans="1:9" ht="94.15" customHeight="1" x14ac:dyDescent="0.25">
      <c r="A29" s="111" t="s">
        <v>203</v>
      </c>
      <c r="B29" s="112"/>
      <c r="C29" s="112"/>
      <c r="D29" s="113"/>
      <c r="E29" s="58" t="s">
        <v>202</v>
      </c>
      <c r="F29" s="57">
        <v>145000</v>
      </c>
      <c r="G29" s="57">
        <v>135000</v>
      </c>
      <c r="H29" s="55">
        <f t="shared" si="0"/>
        <v>280000</v>
      </c>
      <c r="I29" s="62" t="s">
        <v>196</v>
      </c>
    </row>
    <row r="30" spans="1:9" ht="84.6" customHeight="1" x14ac:dyDescent="0.25">
      <c r="A30" s="111" t="s">
        <v>201</v>
      </c>
      <c r="B30" s="112"/>
      <c r="C30" s="112"/>
      <c r="D30" s="113"/>
      <c r="E30" s="58" t="s">
        <v>200</v>
      </c>
      <c r="F30" s="57">
        <v>166000</v>
      </c>
      <c r="G30" s="57">
        <v>-116000</v>
      </c>
      <c r="H30" s="55">
        <f t="shared" si="0"/>
        <v>50000</v>
      </c>
      <c r="I30" s="61" t="s">
        <v>199</v>
      </c>
    </row>
    <row r="31" spans="1:9" ht="100.9" customHeight="1" x14ac:dyDescent="0.25">
      <c r="A31" s="111" t="s">
        <v>198</v>
      </c>
      <c r="B31" s="112"/>
      <c r="C31" s="112"/>
      <c r="D31" s="113"/>
      <c r="E31" s="58" t="s">
        <v>197</v>
      </c>
      <c r="F31" s="57">
        <v>112000</v>
      </c>
      <c r="G31" s="57">
        <v>2250</v>
      </c>
      <c r="H31" s="55">
        <f t="shared" si="0"/>
        <v>114250</v>
      </c>
      <c r="I31" s="62" t="s">
        <v>196</v>
      </c>
    </row>
    <row r="32" spans="1:9" ht="71.45" customHeight="1" x14ac:dyDescent="0.25">
      <c r="A32" s="111" t="s">
        <v>195</v>
      </c>
      <c r="B32" s="112"/>
      <c r="C32" s="112"/>
      <c r="D32" s="113"/>
      <c r="E32" s="58" t="s">
        <v>194</v>
      </c>
      <c r="F32" s="57">
        <v>57000</v>
      </c>
      <c r="G32" s="57">
        <v>-19660</v>
      </c>
      <c r="H32" s="55">
        <f t="shared" si="0"/>
        <v>37340</v>
      </c>
      <c r="I32" s="61" t="s">
        <v>191</v>
      </c>
    </row>
    <row r="33" spans="1:9" ht="87.6" customHeight="1" x14ac:dyDescent="0.25">
      <c r="A33" s="111" t="s">
        <v>193</v>
      </c>
      <c r="B33" s="112"/>
      <c r="C33" s="112"/>
      <c r="D33" s="113"/>
      <c r="E33" s="58" t="s">
        <v>192</v>
      </c>
      <c r="F33" s="57">
        <v>64000</v>
      </c>
      <c r="G33" s="57">
        <v>-64000</v>
      </c>
      <c r="H33" s="55">
        <f t="shared" si="0"/>
        <v>0</v>
      </c>
      <c r="I33" s="61" t="s">
        <v>191</v>
      </c>
    </row>
    <row r="34" spans="1:9" ht="66.599999999999994" customHeight="1" x14ac:dyDescent="0.25">
      <c r="A34" s="111" t="s">
        <v>190</v>
      </c>
      <c r="B34" s="112"/>
      <c r="C34" s="112"/>
      <c r="D34" s="113"/>
      <c r="E34" s="58" t="s">
        <v>189</v>
      </c>
      <c r="F34" s="57">
        <v>27921260.670000002</v>
      </c>
      <c r="G34" s="57">
        <v>3214294.74</v>
      </c>
      <c r="H34" s="55">
        <f t="shared" si="0"/>
        <v>31135555.410000004</v>
      </c>
      <c r="I34" s="61" t="s">
        <v>188</v>
      </c>
    </row>
    <row r="35" spans="1:9" ht="108" customHeight="1" x14ac:dyDescent="0.25">
      <c r="A35" s="111" t="s">
        <v>187</v>
      </c>
      <c r="B35" s="112"/>
      <c r="C35" s="112"/>
      <c r="D35" s="113"/>
      <c r="E35" s="58" t="s">
        <v>186</v>
      </c>
      <c r="F35" s="57">
        <v>0</v>
      </c>
      <c r="G35" s="57">
        <v>2550</v>
      </c>
      <c r="H35" s="55">
        <f t="shared" si="0"/>
        <v>2550</v>
      </c>
      <c r="I35" s="61" t="s">
        <v>179</v>
      </c>
    </row>
    <row r="36" spans="1:9" ht="100.15" customHeight="1" x14ac:dyDescent="0.25">
      <c r="A36" s="111" t="s">
        <v>185</v>
      </c>
      <c r="B36" s="112"/>
      <c r="C36" s="112"/>
      <c r="D36" s="113"/>
      <c r="E36" s="58" t="s">
        <v>184</v>
      </c>
      <c r="F36" s="57">
        <v>0</v>
      </c>
      <c r="G36" s="57">
        <v>2100</v>
      </c>
      <c r="H36" s="55">
        <f t="shared" si="0"/>
        <v>2100</v>
      </c>
      <c r="I36" s="61" t="s">
        <v>179</v>
      </c>
    </row>
    <row r="37" spans="1:9" ht="108.6" customHeight="1" x14ac:dyDescent="0.25">
      <c r="A37" s="111" t="s">
        <v>183</v>
      </c>
      <c r="B37" s="112"/>
      <c r="C37" s="112"/>
      <c r="D37" s="113"/>
      <c r="E37" s="58" t="s">
        <v>182</v>
      </c>
      <c r="F37" s="57">
        <v>0</v>
      </c>
      <c r="G37" s="57">
        <v>29330</v>
      </c>
      <c r="H37" s="55">
        <f t="shared" si="0"/>
        <v>29330</v>
      </c>
      <c r="I37" s="61" t="s">
        <v>179</v>
      </c>
    </row>
    <row r="38" spans="1:9" ht="108.6" customHeight="1" x14ac:dyDescent="0.25">
      <c r="A38" s="111" t="s">
        <v>181</v>
      </c>
      <c r="B38" s="112"/>
      <c r="C38" s="112"/>
      <c r="D38" s="113"/>
      <c r="E38" s="58" t="s">
        <v>180</v>
      </c>
      <c r="F38" s="57">
        <v>3000</v>
      </c>
      <c r="G38" s="57">
        <v>-3000</v>
      </c>
      <c r="H38" s="55">
        <f t="shared" si="0"/>
        <v>0</v>
      </c>
      <c r="I38" s="60" t="s">
        <v>179</v>
      </c>
    </row>
    <row r="39" spans="1:9" ht="120.75" customHeight="1" x14ac:dyDescent="0.25">
      <c r="A39" s="111" t="s">
        <v>178</v>
      </c>
      <c r="B39" s="112"/>
      <c r="C39" s="112"/>
      <c r="D39" s="113"/>
      <c r="E39" s="58" t="s">
        <v>177</v>
      </c>
      <c r="F39" s="57">
        <v>0</v>
      </c>
      <c r="G39" s="57">
        <v>2679786</v>
      </c>
      <c r="H39" s="55">
        <f t="shared" si="0"/>
        <v>2679786</v>
      </c>
      <c r="I39" s="60" t="s">
        <v>232</v>
      </c>
    </row>
    <row r="40" spans="1:9" ht="193.15" customHeight="1" x14ac:dyDescent="0.25">
      <c r="A40" s="111" t="s">
        <v>176</v>
      </c>
      <c r="B40" s="112"/>
      <c r="C40" s="112"/>
      <c r="D40" s="113"/>
      <c r="E40" s="58" t="s">
        <v>173</v>
      </c>
      <c r="F40" s="57">
        <v>0</v>
      </c>
      <c r="G40" s="57">
        <v>6385400.2999999998</v>
      </c>
      <c r="H40" s="55">
        <f t="shared" si="0"/>
        <v>6385400.2999999998</v>
      </c>
      <c r="I40" s="54" t="s">
        <v>175</v>
      </c>
    </row>
    <row r="41" spans="1:9" ht="169.9" customHeight="1" x14ac:dyDescent="0.25">
      <c r="A41" s="111" t="s">
        <v>174</v>
      </c>
      <c r="B41" s="112"/>
      <c r="C41" s="112"/>
      <c r="D41" s="113"/>
      <c r="E41" s="58" t="s">
        <v>173</v>
      </c>
      <c r="F41" s="57">
        <v>0</v>
      </c>
      <c r="G41" s="57">
        <v>9157500</v>
      </c>
      <c r="H41" s="55">
        <f t="shared" si="0"/>
        <v>9157500</v>
      </c>
      <c r="I41" s="54" t="s">
        <v>68</v>
      </c>
    </row>
    <row r="42" spans="1:9" ht="169.9" customHeight="1" x14ac:dyDescent="0.25">
      <c r="A42" s="111" t="s">
        <v>172</v>
      </c>
      <c r="B42" s="112"/>
      <c r="C42" s="112"/>
      <c r="D42" s="113"/>
      <c r="E42" s="58" t="s">
        <v>171</v>
      </c>
      <c r="F42" s="75">
        <v>303029</v>
      </c>
      <c r="G42" s="75">
        <v>107690</v>
      </c>
      <c r="H42" s="55">
        <f t="shared" si="0"/>
        <v>410719</v>
      </c>
      <c r="I42" s="59" t="s">
        <v>233</v>
      </c>
    </row>
    <row r="43" spans="1:9" ht="183" customHeight="1" x14ac:dyDescent="0.25">
      <c r="A43" s="111" t="s">
        <v>170</v>
      </c>
      <c r="B43" s="112"/>
      <c r="C43" s="112"/>
      <c r="D43" s="113"/>
      <c r="E43" s="58" t="s">
        <v>169</v>
      </c>
      <c r="F43" s="75">
        <v>163569000</v>
      </c>
      <c r="G43" s="76">
        <v>241100</v>
      </c>
      <c r="H43" s="55">
        <f t="shared" si="0"/>
        <v>163810100</v>
      </c>
      <c r="I43" s="54" t="s">
        <v>168</v>
      </c>
    </row>
    <row r="44" spans="1:9" ht="216" customHeight="1" x14ac:dyDescent="0.25">
      <c r="A44" s="111" t="s">
        <v>167</v>
      </c>
      <c r="B44" s="112"/>
      <c r="C44" s="112"/>
      <c r="D44" s="113"/>
      <c r="E44" s="58" t="s">
        <v>163</v>
      </c>
      <c r="F44" s="57">
        <v>0</v>
      </c>
      <c r="G44" s="56">
        <v>364000</v>
      </c>
      <c r="H44" s="55">
        <f t="shared" si="0"/>
        <v>364000</v>
      </c>
      <c r="I44" s="54" t="s">
        <v>166</v>
      </c>
    </row>
    <row r="45" spans="1:9" ht="128.44999999999999" customHeight="1" x14ac:dyDescent="0.25">
      <c r="A45" s="111" t="s">
        <v>165</v>
      </c>
      <c r="B45" s="112"/>
      <c r="C45" s="112"/>
      <c r="D45" s="113"/>
      <c r="E45" s="58" t="s">
        <v>163</v>
      </c>
      <c r="F45" s="57">
        <v>0</v>
      </c>
      <c r="G45" s="56">
        <v>3172000</v>
      </c>
      <c r="H45" s="55">
        <f t="shared" si="0"/>
        <v>3172000</v>
      </c>
      <c r="I45" s="54" t="s">
        <v>45</v>
      </c>
    </row>
    <row r="46" spans="1:9" ht="135" customHeight="1" x14ac:dyDescent="0.25">
      <c r="A46" s="111" t="s">
        <v>165</v>
      </c>
      <c r="B46" s="112"/>
      <c r="C46" s="112"/>
      <c r="D46" s="113"/>
      <c r="E46" s="58" t="s">
        <v>163</v>
      </c>
      <c r="F46" s="57">
        <v>0</v>
      </c>
      <c r="G46" s="56">
        <v>-2517300</v>
      </c>
      <c r="H46" s="55">
        <f t="shared" si="0"/>
        <v>-2517300</v>
      </c>
      <c r="I46" s="54" t="s">
        <v>39</v>
      </c>
    </row>
    <row r="47" spans="1:9" ht="184.15" customHeight="1" x14ac:dyDescent="0.25">
      <c r="A47" s="111" t="s">
        <v>164</v>
      </c>
      <c r="B47" s="112"/>
      <c r="C47" s="112"/>
      <c r="D47" s="113"/>
      <c r="E47" s="58" t="s">
        <v>163</v>
      </c>
      <c r="F47" s="57">
        <v>0</v>
      </c>
      <c r="G47" s="56">
        <v>2335349.61</v>
      </c>
      <c r="H47" s="55">
        <f t="shared" si="0"/>
        <v>2335349.61</v>
      </c>
      <c r="I47" s="54" t="s">
        <v>37</v>
      </c>
    </row>
    <row r="48" spans="1:9" ht="184.15" customHeight="1" x14ac:dyDescent="0.25">
      <c r="A48" s="111" t="s">
        <v>164</v>
      </c>
      <c r="B48" s="112"/>
      <c r="C48" s="112"/>
      <c r="D48" s="113"/>
      <c r="E48" s="58" t="s">
        <v>163</v>
      </c>
      <c r="F48" s="57">
        <v>0</v>
      </c>
      <c r="G48" s="56">
        <v>2698094.52</v>
      </c>
      <c r="H48" s="55">
        <f t="shared" si="0"/>
        <v>2698094.52</v>
      </c>
      <c r="I48" s="54" t="s">
        <v>38</v>
      </c>
    </row>
    <row r="49" spans="1:9" ht="35.450000000000003" customHeight="1" x14ac:dyDescent="0.25">
      <c r="A49" s="244" t="s">
        <v>129</v>
      </c>
      <c r="B49" s="245"/>
      <c r="C49" s="245"/>
      <c r="D49" s="245"/>
      <c r="E49" s="246"/>
      <c r="F49" s="53">
        <f>F48+F47+F46+F45+F44+F43+F42+F41+F40+F39+F38+F37+F36+F35+F34+F33+F32+F31+F30+F29+F28+F27</f>
        <v>265820055.67000002</v>
      </c>
      <c r="G49" s="53">
        <f>G48+G47+G46+G45+G44+G43+G42+G41+G40+G39+G38+G37+G36+G35+G34+G33+G32+G31+G30+G29+G28+G27</f>
        <v>27671485.170000002</v>
      </c>
      <c r="H49" s="53">
        <f>H48+H47+H46+H45+H44+H43+H42+H41+H40+H39+H38+H37+H36+H35+H34+H33+H32+H31+H30+H29+H28+H27</f>
        <v>293491540.84000003</v>
      </c>
      <c r="I49" s="52"/>
    </row>
    <row r="50" spans="1:9" s="23" customFormat="1" ht="9.75" customHeight="1" x14ac:dyDescent="0.25">
      <c r="A50" s="51"/>
      <c r="B50"/>
      <c r="C50"/>
      <c r="D50"/>
      <c r="E50"/>
      <c r="F50"/>
      <c r="G50"/>
      <c r="H50"/>
      <c r="I50"/>
    </row>
    <row r="51" spans="1:9" s="23" customFormat="1" ht="9.75" customHeight="1" x14ac:dyDescent="0.25">
      <c r="A51" s="51"/>
      <c r="B51"/>
      <c r="C51"/>
      <c r="D51"/>
      <c r="E51"/>
      <c r="F51"/>
      <c r="G51"/>
      <c r="H51"/>
      <c r="I51"/>
    </row>
    <row r="52" spans="1:9" s="23" customFormat="1" ht="28.9" customHeight="1" x14ac:dyDescent="0.25">
      <c r="A52" s="114" t="s">
        <v>162</v>
      </c>
      <c r="B52" s="114"/>
      <c r="C52" s="114"/>
      <c r="D52" s="114"/>
      <c r="E52" s="114"/>
      <c r="F52" s="114"/>
      <c r="G52" s="114"/>
      <c r="H52" s="114"/>
      <c r="I52" s="114"/>
    </row>
    <row r="53" spans="1:9" s="23" customFormat="1" ht="18.75" x14ac:dyDescent="0.25">
      <c r="A53" s="247" t="s">
        <v>161</v>
      </c>
      <c r="B53" s="247"/>
      <c r="C53" s="247"/>
      <c r="D53" s="247"/>
      <c r="E53" s="247"/>
      <c r="F53" s="247"/>
      <c r="G53" s="247"/>
      <c r="H53" s="247"/>
      <c r="I53" s="247"/>
    </row>
    <row r="54" spans="1:9" s="23" customFormat="1" ht="18.75" x14ac:dyDescent="0.25">
      <c r="A54" s="243" t="s">
        <v>160</v>
      </c>
      <c r="B54" s="243"/>
      <c r="C54" s="243"/>
      <c r="D54" s="243"/>
      <c r="E54" s="243"/>
      <c r="F54" s="243"/>
      <c r="G54" s="243"/>
      <c r="H54" s="243"/>
      <c r="I54" s="243"/>
    </row>
    <row r="55" spans="1:9" s="23" customFormat="1" ht="40.5" customHeight="1" x14ac:dyDescent="0.25">
      <c r="A55" s="4"/>
      <c r="B55" s="4"/>
      <c r="C55" s="4"/>
      <c r="D55" s="4"/>
      <c r="E55" s="4"/>
      <c r="F55" s="50" t="s">
        <v>15</v>
      </c>
      <c r="G55" s="4"/>
      <c r="H55" s="4"/>
      <c r="I55" s="4"/>
    </row>
    <row r="56" spans="1:9" s="23" customFormat="1" ht="36.6" customHeight="1" x14ac:dyDescent="0.25">
      <c r="A56" s="4"/>
      <c r="B56" s="4"/>
      <c r="C56" s="4"/>
      <c r="D56" s="4"/>
      <c r="E56" s="4"/>
      <c r="F56"/>
      <c r="G56" s="4"/>
      <c r="H56" s="4"/>
      <c r="I56" s="4"/>
    </row>
    <row r="57" spans="1:9" s="23" customFormat="1" ht="48" customHeight="1" x14ac:dyDescent="0.25">
      <c r="A57" s="242" t="s">
        <v>159</v>
      </c>
      <c r="B57" s="242"/>
      <c r="C57" s="242"/>
      <c r="D57" s="242"/>
      <c r="E57" s="48" t="s">
        <v>158</v>
      </c>
      <c r="F57" s="49" t="s">
        <v>157</v>
      </c>
      <c r="G57" s="49" t="s">
        <v>156</v>
      </c>
      <c r="H57" s="48" t="s">
        <v>155</v>
      </c>
      <c r="I57" s="48" t="s">
        <v>154</v>
      </c>
    </row>
    <row r="58" spans="1:9" s="23" customFormat="1" ht="18.75" customHeight="1" x14ac:dyDescent="0.25">
      <c r="A58" s="231" t="s">
        <v>153</v>
      </c>
      <c r="B58" s="231"/>
      <c r="C58" s="231"/>
      <c r="D58" s="231"/>
      <c r="E58" s="47" t="s">
        <v>152</v>
      </c>
      <c r="F58" s="46">
        <v>82089348.180000007</v>
      </c>
      <c r="G58" s="46">
        <v>81872116.189999998</v>
      </c>
      <c r="H58" s="45">
        <f>695714.98-635374.43</f>
        <v>60340.54999999993</v>
      </c>
      <c r="I58" s="45">
        <f t="shared" ref="I58:I69" si="1">H58+F58</f>
        <v>82149688.730000004</v>
      </c>
    </row>
    <row r="59" spans="1:9" s="23" customFormat="1" ht="18.75" customHeight="1" x14ac:dyDescent="0.25">
      <c r="A59" s="231" t="s">
        <v>151</v>
      </c>
      <c r="B59" s="231"/>
      <c r="C59" s="231"/>
      <c r="D59" s="231"/>
      <c r="E59" s="47" t="s">
        <v>150</v>
      </c>
      <c r="F59" s="46">
        <f>'[1]24.01.2022 св.роспись'!F25</f>
        <v>513100</v>
      </c>
      <c r="G59" s="46">
        <f>'[1]08.02.2022 св.роспись'!I25</f>
        <v>513100</v>
      </c>
      <c r="H59" s="45">
        <f>'[1]08.02.2022 св.роспись'!H25+'[1]24.01.2022 св.роспись'!H25</f>
        <v>0</v>
      </c>
      <c r="I59" s="45">
        <f t="shared" si="1"/>
        <v>513100</v>
      </c>
    </row>
    <row r="60" spans="1:9" s="23" customFormat="1" ht="59.45" customHeight="1" x14ac:dyDescent="0.25">
      <c r="A60" s="231" t="s">
        <v>149</v>
      </c>
      <c r="B60" s="231"/>
      <c r="C60" s="231"/>
      <c r="D60" s="231"/>
      <c r="E60" s="47" t="s">
        <v>148</v>
      </c>
      <c r="F60" s="46">
        <v>48451287.850000001</v>
      </c>
      <c r="G60" s="46">
        <v>30812683.859999999</v>
      </c>
      <c r="H60" s="45">
        <v>-18334318.969999999</v>
      </c>
      <c r="I60" s="45">
        <f t="shared" si="1"/>
        <v>30116968.880000003</v>
      </c>
    </row>
    <row r="61" spans="1:9" s="23" customFormat="1" ht="15" customHeight="1" x14ac:dyDescent="0.25">
      <c r="A61" s="231" t="s">
        <v>147</v>
      </c>
      <c r="B61" s="231"/>
      <c r="C61" s="231"/>
      <c r="D61" s="231"/>
      <c r="E61" s="47" t="s">
        <v>146</v>
      </c>
      <c r="F61" s="46">
        <v>23202233.789999999</v>
      </c>
      <c r="G61" s="46">
        <v>23203461.789999999</v>
      </c>
      <c r="H61" s="45">
        <v>108918</v>
      </c>
      <c r="I61" s="45">
        <f t="shared" si="1"/>
        <v>23311151.789999999</v>
      </c>
    </row>
    <row r="62" spans="1:9" s="23" customFormat="1" ht="22.15" customHeight="1" x14ac:dyDescent="0.25">
      <c r="A62" s="231" t="s">
        <v>145</v>
      </c>
      <c r="B62" s="231"/>
      <c r="C62" s="231"/>
      <c r="D62" s="231"/>
      <c r="E62" s="47" t="s">
        <v>144</v>
      </c>
      <c r="F62" s="46">
        <v>139542211.30000001</v>
      </c>
      <c r="G62" s="46">
        <v>166362483.88</v>
      </c>
      <c r="H62" s="45">
        <f>30680204.86</f>
        <v>30680204.859999999</v>
      </c>
      <c r="I62" s="45">
        <f t="shared" si="1"/>
        <v>170222416.16000003</v>
      </c>
    </row>
    <row r="63" spans="1:9" ht="18.600000000000001" customHeight="1" x14ac:dyDescent="0.25">
      <c r="A63" s="231" t="s">
        <v>143</v>
      </c>
      <c r="B63" s="231"/>
      <c r="C63" s="231"/>
      <c r="D63" s="231"/>
      <c r="E63" s="47" t="s">
        <v>142</v>
      </c>
      <c r="F63" s="46">
        <f>'[1]24.01.2022 св.роспись'!F29</f>
        <v>60000</v>
      </c>
      <c r="G63" s="46">
        <f>'[1]08.02.2022 св.роспись'!I29</f>
        <v>60000</v>
      </c>
      <c r="H63" s="45">
        <f>'[1]08.02.2022 св.роспись'!H29+'[1]24.01.2022 св.роспись'!H29</f>
        <v>0</v>
      </c>
      <c r="I63" s="45">
        <f t="shared" si="1"/>
        <v>60000</v>
      </c>
    </row>
    <row r="64" spans="1:9" ht="43.15" customHeight="1" x14ac:dyDescent="0.25">
      <c r="A64" s="231" t="s">
        <v>141</v>
      </c>
      <c r="B64" s="231"/>
      <c r="C64" s="231"/>
      <c r="D64" s="231"/>
      <c r="E64" s="47" t="s">
        <v>140</v>
      </c>
      <c r="F64" s="46">
        <v>289626469.72000003</v>
      </c>
      <c r="G64" s="46">
        <v>301999871.55000001</v>
      </c>
      <c r="H64" s="45">
        <f>112100+13061647.58</f>
        <v>13173747.58</v>
      </c>
      <c r="I64" s="45">
        <f t="shared" si="1"/>
        <v>302800217.30000001</v>
      </c>
    </row>
    <row r="65" spans="1:9" ht="21" customHeight="1" x14ac:dyDescent="0.25">
      <c r="A65" s="231" t="s">
        <v>139</v>
      </c>
      <c r="B65" s="231"/>
      <c r="C65" s="231"/>
      <c r="D65" s="231"/>
      <c r="E65" s="47" t="s">
        <v>138</v>
      </c>
      <c r="F65" s="46">
        <v>14349475.66</v>
      </c>
      <c r="G65" s="46">
        <v>15028553.66</v>
      </c>
      <c r="H65" s="45">
        <v>679078</v>
      </c>
      <c r="I65" s="45">
        <f t="shared" si="1"/>
        <v>15028553.66</v>
      </c>
    </row>
    <row r="66" spans="1:9" ht="18.75" customHeight="1" x14ac:dyDescent="0.25">
      <c r="A66" s="231" t="s">
        <v>137</v>
      </c>
      <c r="B66" s="231"/>
      <c r="C66" s="231"/>
      <c r="D66" s="231"/>
      <c r="E66" s="47" t="s">
        <v>136</v>
      </c>
      <c r="F66" s="46">
        <v>23901732</v>
      </c>
      <c r="G66" s="46">
        <f>'[1]08.02.2022 св.роспись'!I32</f>
        <v>23901732</v>
      </c>
      <c r="H66" s="45">
        <f>'[1]08.02.2022 св.роспись'!H32+'[1]24.01.2022 св.роспись'!H32</f>
        <v>0</v>
      </c>
      <c r="I66" s="45">
        <f t="shared" si="1"/>
        <v>23901732</v>
      </c>
    </row>
    <row r="67" spans="1:9" ht="23.45" customHeight="1" x14ac:dyDescent="0.25">
      <c r="A67" s="231" t="s">
        <v>135</v>
      </c>
      <c r="B67" s="231"/>
      <c r="C67" s="231"/>
      <c r="D67" s="231"/>
      <c r="E67" s="47" t="s">
        <v>134</v>
      </c>
      <c r="F67" s="46">
        <v>37773077.689999998</v>
      </c>
      <c r="G67" s="46">
        <v>37523077.689999998</v>
      </c>
      <c r="H67" s="45">
        <v>1095515.1499999999</v>
      </c>
      <c r="I67" s="45">
        <f t="shared" si="1"/>
        <v>38868592.839999996</v>
      </c>
    </row>
    <row r="68" spans="1:9" ht="44.45" customHeight="1" x14ac:dyDescent="0.25">
      <c r="A68" s="231" t="s">
        <v>133</v>
      </c>
      <c r="B68" s="231"/>
      <c r="C68" s="231"/>
      <c r="D68" s="231"/>
      <c r="E68" s="47" t="s">
        <v>132</v>
      </c>
      <c r="F68" s="46">
        <v>5597463.2999999998</v>
      </c>
      <c r="G68" s="46">
        <v>5665463.2999999998</v>
      </c>
      <c r="H68" s="45">
        <v>208000</v>
      </c>
      <c r="I68" s="45">
        <f t="shared" si="1"/>
        <v>5805463.2999999998</v>
      </c>
    </row>
    <row r="69" spans="1:9" ht="34.15" customHeight="1" x14ac:dyDescent="0.25">
      <c r="A69" s="231" t="s">
        <v>131</v>
      </c>
      <c r="B69" s="231"/>
      <c r="C69" s="231"/>
      <c r="D69" s="231"/>
      <c r="E69" s="47" t="s">
        <v>130</v>
      </c>
      <c r="F69" s="46">
        <v>0</v>
      </c>
      <c r="G69" s="46">
        <v>0</v>
      </c>
      <c r="H69" s="45">
        <v>0</v>
      </c>
      <c r="I69" s="45">
        <f t="shared" si="1"/>
        <v>0</v>
      </c>
    </row>
    <row r="70" spans="1:9" ht="18.75" customHeight="1" x14ac:dyDescent="0.25">
      <c r="A70" s="248" t="s">
        <v>129</v>
      </c>
      <c r="B70" s="248"/>
      <c r="C70" s="248"/>
      <c r="D70" s="248"/>
      <c r="E70" s="248"/>
      <c r="F70" s="44">
        <f>F68+F67+F66+F65+F64+F63+F62+F61+F60+F59+F58+F69</f>
        <v>665106399.49000001</v>
      </c>
      <c r="G70" s="44">
        <f>G68+G67+G66+G65+G64+G63+G62+G61+G60+G59+G58+G69</f>
        <v>686942543.91999984</v>
      </c>
      <c r="H70" s="44">
        <f>H68+H67+H66+H65+H64+H63+H62+H61+H60+H59+H58+H69</f>
        <v>27671485.170000006</v>
      </c>
      <c r="I70" s="44">
        <f>I68+I67+I66+I65+I64+I63+I62+I61+I60+I59+I58+I69</f>
        <v>692777884.65999997</v>
      </c>
    </row>
    <row r="71" spans="1:9" ht="21.6" customHeight="1" x14ac:dyDescent="0.25">
      <c r="A71" s="43"/>
      <c r="B71" s="43"/>
      <c r="C71" s="43"/>
      <c r="D71" s="43"/>
      <c r="E71" s="43"/>
      <c r="F71" s="43"/>
      <c r="G71" s="43"/>
      <c r="H71" s="43"/>
      <c r="I71" s="43"/>
    </row>
    <row r="72" spans="1:9" ht="21.6" customHeight="1" x14ac:dyDescent="0.25">
      <c r="A72" s="234" t="s">
        <v>128</v>
      </c>
      <c r="B72" s="234"/>
      <c r="C72" s="234"/>
      <c r="D72" s="234"/>
      <c r="E72" s="234"/>
      <c r="F72" s="234"/>
      <c r="G72" s="234"/>
      <c r="H72" s="234"/>
      <c r="I72" s="234"/>
    </row>
    <row r="73" spans="1:9" ht="11.45" customHeight="1" x14ac:dyDescent="0.25">
      <c r="A73" s="43"/>
      <c r="B73" s="23"/>
      <c r="C73" s="23"/>
      <c r="D73" s="23"/>
      <c r="E73" s="23"/>
      <c r="F73" s="23"/>
      <c r="G73" s="23"/>
      <c r="H73" s="23"/>
      <c r="I73" s="23"/>
    </row>
    <row r="74" spans="1:9" ht="16.899999999999999" customHeight="1" x14ac:dyDescent="0.25">
      <c r="A74" s="235" t="s">
        <v>127</v>
      </c>
      <c r="B74" s="235"/>
      <c r="C74" s="235"/>
      <c r="D74" s="235"/>
      <c r="E74" s="235"/>
      <c r="F74" s="235"/>
      <c r="G74" s="235"/>
      <c r="H74" s="235"/>
      <c r="I74" s="235"/>
    </row>
    <row r="75" spans="1:9" ht="22.15" customHeight="1" x14ac:dyDescent="0.25">
      <c r="A75" s="236" t="s">
        <v>15</v>
      </c>
      <c r="B75" s="236"/>
      <c r="C75" s="236"/>
      <c r="D75" s="236"/>
      <c r="E75" s="236"/>
      <c r="F75" s="236"/>
      <c r="G75" s="236"/>
      <c r="H75" s="236"/>
      <c r="I75" s="236"/>
    </row>
    <row r="76" spans="1:9" ht="45.6" customHeight="1" x14ac:dyDescent="0.25">
      <c r="A76" s="228" t="s">
        <v>14</v>
      </c>
      <c r="B76" s="230"/>
      <c r="C76" s="228" t="s">
        <v>13</v>
      </c>
      <c r="D76" s="229"/>
      <c r="E76" s="229"/>
      <c r="F76" s="229"/>
      <c r="G76" s="229"/>
      <c r="H76" s="229"/>
      <c r="I76" s="230"/>
    </row>
    <row r="77" spans="1:9" ht="24.6" customHeight="1" x14ac:dyDescent="0.25">
      <c r="A77" s="232" t="s">
        <v>12</v>
      </c>
      <c r="B77" s="233"/>
      <c r="C77" s="117">
        <v>60340</v>
      </c>
      <c r="D77" s="118"/>
      <c r="E77" s="119"/>
      <c r="F77" s="120" t="s">
        <v>7</v>
      </c>
      <c r="G77" s="121"/>
      <c r="H77" s="21" t="s">
        <v>126</v>
      </c>
      <c r="I77" s="42" t="s">
        <v>6</v>
      </c>
    </row>
    <row r="78" spans="1:9" ht="20.45" customHeight="1" x14ac:dyDescent="0.25">
      <c r="A78" s="232" t="s">
        <v>10</v>
      </c>
      <c r="B78" s="233"/>
      <c r="C78" s="117" t="s">
        <v>9</v>
      </c>
      <c r="D78" s="118"/>
      <c r="E78" s="119"/>
      <c r="F78" s="120" t="s">
        <v>7</v>
      </c>
      <c r="G78" s="121"/>
      <c r="H78" s="9" t="s">
        <v>9</v>
      </c>
      <c r="I78" s="19" t="s">
        <v>6</v>
      </c>
    </row>
    <row r="79" spans="1:9" ht="18" customHeight="1" x14ac:dyDescent="0.25">
      <c r="A79" s="237" t="s">
        <v>8</v>
      </c>
      <c r="B79" s="238"/>
      <c r="C79" s="239">
        <v>82149688.730000004</v>
      </c>
      <c r="D79" s="240"/>
      <c r="E79" s="241"/>
      <c r="F79" s="204" t="s">
        <v>7</v>
      </c>
      <c r="G79" s="205"/>
      <c r="H79" s="17" t="s">
        <v>125</v>
      </c>
      <c r="I79" s="41" t="s">
        <v>6</v>
      </c>
    </row>
    <row r="80" spans="1:9" ht="42" customHeight="1" x14ac:dyDescent="0.25">
      <c r="A80" s="216" t="s">
        <v>5</v>
      </c>
      <c r="B80" s="217"/>
      <c r="C80" s="198">
        <f>-654700-92598.99</f>
        <v>-747298.99</v>
      </c>
      <c r="D80" s="199"/>
      <c r="E80" s="200"/>
      <c r="F80" s="115" t="s">
        <v>124</v>
      </c>
      <c r="G80" s="115"/>
      <c r="H80" s="115"/>
      <c r="I80" s="115"/>
    </row>
    <row r="81" spans="1:9" ht="55.15" customHeight="1" x14ac:dyDescent="0.25">
      <c r="A81" s="218"/>
      <c r="B81" s="219"/>
      <c r="C81" s="198">
        <v>500400</v>
      </c>
      <c r="D81" s="199"/>
      <c r="E81" s="200"/>
      <c r="F81" s="115" t="s">
        <v>123</v>
      </c>
      <c r="G81" s="115"/>
      <c r="H81" s="115"/>
      <c r="I81" s="115"/>
    </row>
    <row r="82" spans="1:9" ht="36.6" customHeight="1" x14ac:dyDescent="0.25">
      <c r="A82" s="218"/>
      <c r="B82" s="219"/>
      <c r="C82" s="198">
        <v>50400</v>
      </c>
      <c r="D82" s="199"/>
      <c r="E82" s="200"/>
      <c r="F82" s="115" t="s">
        <v>122</v>
      </c>
      <c r="G82" s="115"/>
      <c r="H82" s="115"/>
      <c r="I82" s="115"/>
    </row>
    <row r="83" spans="1:9" ht="30.6" customHeight="1" x14ac:dyDescent="0.25">
      <c r="A83" s="218"/>
      <c r="B83" s="219"/>
      <c r="C83" s="198">
        <v>180495</v>
      </c>
      <c r="D83" s="199"/>
      <c r="E83" s="200"/>
      <c r="F83" s="115" t="s">
        <v>121</v>
      </c>
      <c r="G83" s="115"/>
      <c r="H83" s="115"/>
      <c r="I83" s="115"/>
    </row>
    <row r="84" spans="1:9" ht="61.15" customHeight="1" x14ac:dyDescent="0.3">
      <c r="A84" s="218"/>
      <c r="B84" s="219"/>
      <c r="C84" s="222">
        <v>-1228</v>
      </c>
      <c r="D84" s="223"/>
      <c r="E84" s="224"/>
      <c r="F84" s="115" t="s">
        <v>120</v>
      </c>
      <c r="G84" s="115"/>
      <c r="H84" s="115"/>
      <c r="I84" s="115"/>
    </row>
    <row r="85" spans="1:9" ht="36.6" customHeight="1" x14ac:dyDescent="0.25">
      <c r="A85" s="218"/>
      <c r="B85" s="219"/>
      <c r="C85" s="198">
        <v>-200000</v>
      </c>
      <c r="D85" s="199"/>
      <c r="E85" s="200"/>
      <c r="F85" s="115" t="s">
        <v>119</v>
      </c>
      <c r="G85" s="115"/>
      <c r="H85" s="115"/>
      <c r="I85" s="115"/>
    </row>
    <row r="86" spans="1:9" ht="41.45" customHeight="1" x14ac:dyDescent="0.25">
      <c r="A86" s="218"/>
      <c r="B86" s="219"/>
      <c r="C86" s="198">
        <f>-361281.54+20000</f>
        <v>-341281.54</v>
      </c>
      <c r="D86" s="199"/>
      <c r="E86" s="200"/>
      <c r="F86" s="191" t="s">
        <v>118</v>
      </c>
      <c r="G86" s="192"/>
      <c r="H86" s="192"/>
      <c r="I86" s="193"/>
    </row>
    <row r="87" spans="1:9" ht="51" customHeight="1" x14ac:dyDescent="0.25">
      <c r="A87" s="218"/>
      <c r="B87" s="219"/>
      <c r="C87" s="198">
        <v>-76092.289999999994</v>
      </c>
      <c r="D87" s="199"/>
      <c r="E87" s="200"/>
      <c r="F87" s="191" t="s">
        <v>117</v>
      </c>
      <c r="G87" s="192"/>
      <c r="H87" s="192"/>
      <c r="I87" s="193"/>
    </row>
    <row r="88" spans="1:9" ht="58.9" customHeight="1" x14ac:dyDescent="0.25">
      <c r="A88" s="218"/>
      <c r="B88" s="219"/>
      <c r="C88" s="198">
        <v>-768.61</v>
      </c>
      <c r="D88" s="199"/>
      <c r="E88" s="200"/>
      <c r="F88" s="191" t="s">
        <v>116</v>
      </c>
      <c r="G88" s="192"/>
      <c r="H88" s="192"/>
      <c r="I88" s="193"/>
    </row>
    <row r="89" spans="1:9" ht="41.45" customHeight="1" x14ac:dyDescent="0.25">
      <c r="A89" s="218"/>
      <c r="B89" s="219"/>
      <c r="C89" s="198">
        <v>695714.98</v>
      </c>
      <c r="D89" s="199"/>
      <c r="E89" s="200"/>
      <c r="F89" s="191" t="s">
        <v>115</v>
      </c>
      <c r="G89" s="192"/>
      <c r="H89" s="192"/>
      <c r="I89" s="193"/>
    </row>
    <row r="90" spans="1:9" ht="18" customHeight="1" x14ac:dyDescent="0.25">
      <c r="A90" s="218"/>
      <c r="B90" s="219"/>
      <c r="C90" s="198">
        <v>10280</v>
      </c>
      <c r="D90" s="199"/>
      <c r="E90" s="200"/>
      <c r="F90" s="179" t="s">
        <v>114</v>
      </c>
      <c r="G90" s="180"/>
      <c r="H90" s="180"/>
      <c r="I90" s="181"/>
    </row>
    <row r="91" spans="1:9" ht="55.15" customHeight="1" x14ac:dyDescent="0.25">
      <c r="A91" s="218"/>
      <c r="B91" s="219"/>
      <c r="C91" s="198">
        <v>-10280</v>
      </c>
      <c r="D91" s="199"/>
      <c r="E91" s="200"/>
      <c r="F91" s="182"/>
      <c r="G91" s="183"/>
      <c r="H91" s="183"/>
      <c r="I91" s="184"/>
    </row>
    <row r="92" spans="1:9" ht="18" customHeight="1" x14ac:dyDescent="0.25">
      <c r="A92" s="218"/>
      <c r="B92" s="219"/>
      <c r="C92" s="198">
        <v>3861</v>
      </c>
      <c r="D92" s="199"/>
      <c r="E92" s="200"/>
      <c r="F92" s="179" t="s">
        <v>113</v>
      </c>
      <c r="G92" s="180"/>
      <c r="H92" s="180"/>
      <c r="I92" s="181"/>
    </row>
    <row r="93" spans="1:9" ht="23.45" customHeight="1" x14ac:dyDescent="0.25">
      <c r="A93" s="220"/>
      <c r="B93" s="221"/>
      <c r="C93" s="198">
        <v>-3861</v>
      </c>
      <c r="D93" s="199"/>
      <c r="E93" s="200"/>
      <c r="F93" s="182"/>
      <c r="G93" s="183"/>
      <c r="H93" s="183"/>
      <c r="I93" s="184"/>
    </row>
    <row r="94" spans="1:9" ht="58.15" customHeight="1" x14ac:dyDescent="0.25">
      <c r="A94" s="114" t="s">
        <v>112</v>
      </c>
      <c r="B94" s="114"/>
      <c r="C94" s="114"/>
      <c r="D94" s="114"/>
      <c r="E94" s="114"/>
      <c r="F94" s="114"/>
      <c r="G94" s="114"/>
      <c r="H94" s="114"/>
      <c r="I94" s="114"/>
    </row>
    <row r="95" spans="1:9" ht="19.899999999999999" customHeight="1" x14ac:dyDescent="0.25">
      <c r="A95" s="177" t="s">
        <v>111</v>
      </c>
      <c r="B95" s="177"/>
      <c r="C95" s="177"/>
      <c r="D95" s="177"/>
      <c r="E95" s="177"/>
      <c r="F95" s="177"/>
      <c r="G95" s="177"/>
      <c r="H95" s="177"/>
      <c r="I95" s="177"/>
    </row>
    <row r="96" spans="1:9" ht="39.6" customHeight="1" x14ac:dyDescent="0.25">
      <c r="A96" s="203" t="s">
        <v>15</v>
      </c>
      <c r="B96" s="203"/>
      <c r="C96" s="203"/>
      <c r="D96" s="203"/>
      <c r="E96" s="203"/>
      <c r="F96" s="203"/>
      <c r="G96" s="203"/>
      <c r="H96" s="203"/>
      <c r="I96" s="203"/>
    </row>
    <row r="97" spans="1:9" ht="31.5" customHeight="1" x14ac:dyDescent="0.25">
      <c r="A97" s="134" t="s">
        <v>14</v>
      </c>
      <c r="B97" s="135"/>
      <c r="C97" s="134" t="s">
        <v>13</v>
      </c>
      <c r="D97" s="136"/>
      <c r="E97" s="136"/>
      <c r="F97" s="136"/>
      <c r="G97" s="136"/>
      <c r="H97" s="136"/>
      <c r="I97" s="135"/>
    </row>
    <row r="98" spans="1:9" ht="27" customHeight="1" x14ac:dyDescent="0.25">
      <c r="A98" s="137" t="s">
        <v>12</v>
      </c>
      <c r="B98" s="138"/>
      <c r="C98" s="117" t="s">
        <v>9</v>
      </c>
      <c r="D98" s="118"/>
      <c r="E98" s="119"/>
      <c r="F98" s="120" t="s">
        <v>7</v>
      </c>
      <c r="G98" s="121"/>
      <c r="H98" s="9" t="s">
        <v>9</v>
      </c>
      <c r="I98" s="42" t="s">
        <v>6</v>
      </c>
    </row>
    <row r="99" spans="1:9" ht="27.6" customHeight="1" x14ac:dyDescent="0.25">
      <c r="A99" s="137" t="s">
        <v>10</v>
      </c>
      <c r="B99" s="138"/>
      <c r="C99" s="124">
        <v>18334318</v>
      </c>
      <c r="D99" s="125"/>
      <c r="E99" s="126"/>
      <c r="F99" s="120" t="s">
        <v>7</v>
      </c>
      <c r="G99" s="121"/>
      <c r="H99" s="21" t="s">
        <v>110</v>
      </c>
      <c r="I99" s="19" t="s">
        <v>6</v>
      </c>
    </row>
    <row r="100" spans="1:9" ht="18" customHeight="1" x14ac:dyDescent="0.25">
      <c r="A100" s="139" t="s">
        <v>8</v>
      </c>
      <c r="B100" s="140"/>
      <c r="C100" s="141">
        <v>30812683</v>
      </c>
      <c r="D100" s="142"/>
      <c r="E100" s="143"/>
      <c r="F100" s="204" t="s">
        <v>7</v>
      </c>
      <c r="G100" s="205"/>
      <c r="H100" s="17" t="s">
        <v>101</v>
      </c>
      <c r="I100" s="41" t="s">
        <v>6</v>
      </c>
    </row>
    <row r="101" spans="1:9" ht="81.599999999999994" customHeight="1" x14ac:dyDescent="0.25">
      <c r="A101" s="210" t="s">
        <v>5</v>
      </c>
      <c r="B101" s="211"/>
      <c r="C101" s="206">
        <f>-17348603.99-290000-695714.98</f>
        <v>-18334318.969999999</v>
      </c>
      <c r="D101" s="206"/>
      <c r="E101" s="206"/>
      <c r="F101" s="178" t="s">
        <v>109</v>
      </c>
      <c r="G101" s="178"/>
      <c r="H101" s="178"/>
      <c r="I101" s="178"/>
    </row>
    <row r="102" spans="1:9" ht="33.6" customHeight="1" x14ac:dyDescent="0.25">
      <c r="A102" s="212"/>
      <c r="B102" s="213"/>
      <c r="C102" s="206">
        <v>-10000</v>
      </c>
      <c r="D102" s="206"/>
      <c r="E102" s="206"/>
      <c r="F102" s="179" t="s">
        <v>108</v>
      </c>
      <c r="G102" s="180"/>
      <c r="H102" s="180"/>
      <c r="I102" s="181"/>
    </row>
    <row r="103" spans="1:9" ht="48" customHeight="1" x14ac:dyDescent="0.25">
      <c r="A103" s="214"/>
      <c r="B103" s="215"/>
      <c r="C103" s="206">
        <v>10000</v>
      </c>
      <c r="D103" s="206"/>
      <c r="E103" s="206"/>
      <c r="F103" s="207"/>
      <c r="G103" s="208"/>
      <c r="H103" s="208"/>
      <c r="I103" s="209"/>
    </row>
    <row r="104" spans="1:9" ht="18" customHeight="1" x14ac:dyDescent="0.25">
      <c r="A104" s="33"/>
      <c r="B104" s="33"/>
      <c r="C104" s="2"/>
      <c r="D104" s="2"/>
      <c r="E104" s="2"/>
      <c r="F104" s="1"/>
      <c r="G104" s="1"/>
      <c r="H104" s="1"/>
      <c r="I104" s="1"/>
    </row>
    <row r="105" spans="1:9" ht="18" customHeight="1" x14ac:dyDescent="0.25">
      <c r="A105" s="114" t="s">
        <v>107</v>
      </c>
      <c r="B105" s="114"/>
      <c r="C105" s="114"/>
      <c r="D105" s="114"/>
      <c r="E105" s="114"/>
      <c r="F105" s="114"/>
      <c r="G105" s="114"/>
      <c r="H105" s="114"/>
      <c r="I105" s="114"/>
    </row>
    <row r="106" spans="1:9" ht="18" customHeight="1" x14ac:dyDescent="0.25">
      <c r="A106" s="177" t="s">
        <v>106</v>
      </c>
      <c r="B106" s="177"/>
      <c r="C106" s="177"/>
      <c r="D106" s="177"/>
      <c r="E106" s="177"/>
      <c r="F106" s="177"/>
      <c r="G106" s="177"/>
      <c r="H106" s="177"/>
      <c r="I106" s="177"/>
    </row>
    <row r="107" spans="1:9" ht="18" customHeight="1" x14ac:dyDescent="0.25">
      <c r="A107" s="203" t="s">
        <v>15</v>
      </c>
      <c r="B107" s="203"/>
      <c r="C107" s="203"/>
      <c r="D107" s="203"/>
      <c r="E107" s="203"/>
      <c r="F107" s="203"/>
      <c r="G107" s="203"/>
      <c r="H107" s="203"/>
      <c r="I107" s="203"/>
    </row>
    <row r="108" spans="1:9" ht="18.75" x14ac:dyDescent="0.25">
      <c r="A108" s="40"/>
      <c r="B108" s="40"/>
      <c r="C108" s="40"/>
      <c r="D108" s="40"/>
      <c r="E108" s="40"/>
      <c r="F108" s="40"/>
      <c r="G108" s="40"/>
      <c r="H108" s="40"/>
      <c r="I108" s="40"/>
    </row>
    <row r="109" spans="1:9" ht="18.75" x14ac:dyDescent="0.25">
      <c r="A109" s="130" t="s">
        <v>14</v>
      </c>
      <c r="B109" s="130"/>
      <c r="C109" s="130" t="s">
        <v>13</v>
      </c>
      <c r="D109" s="130"/>
      <c r="E109" s="130"/>
      <c r="F109" s="130"/>
      <c r="G109" s="130"/>
      <c r="H109" s="130"/>
      <c r="I109" s="130"/>
    </row>
    <row r="110" spans="1:9" ht="18.75" x14ac:dyDescent="0.25">
      <c r="A110" s="131" t="s">
        <v>12</v>
      </c>
      <c r="B110" s="131"/>
      <c r="C110" s="132">
        <v>108918</v>
      </c>
      <c r="D110" s="132"/>
      <c r="E110" s="132"/>
      <c r="F110" s="133" t="s">
        <v>7</v>
      </c>
      <c r="G110" s="133"/>
      <c r="H110" s="11" t="s">
        <v>11</v>
      </c>
      <c r="I110" s="39" t="s">
        <v>6</v>
      </c>
    </row>
    <row r="111" spans="1:9" ht="18.75" x14ac:dyDescent="0.25">
      <c r="A111" s="131" t="s">
        <v>10</v>
      </c>
      <c r="B111" s="131"/>
      <c r="C111" s="132" t="s">
        <v>9</v>
      </c>
      <c r="D111" s="132"/>
      <c r="E111" s="132"/>
      <c r="F111" s="133" t="s">
        <v>7</v>
      </c>
      <c r="G111" s="133"/>
      <c r="H111" s="38" t="s">
        <v>9</v>
      </c>
      <c r="I111" s="37" t="s">
        <v>6</v>
      </c>
    </row>
    <row r="112" spans="1:9" ht="18.75" x14ac:dyDescent="0.25">
      <c r="A112" s="122" t="s">
        <v>8</v>
      </c>
      <c r="B112" s="122"/>
      <c r="C112" s="127">
        <v>23311151.789999999</v>
      </c>
      <c r="D112" s="127"/>
      <c r="E112" s="127"/>
      <c r="F112" s="128" t="s">
        <v>7</v>
      </c>
      <c r="G112" s="128"/>
      <c r="H112" s="7">
        <v>79</v>
      </c>
      <c r="I112" s="36" t="s">
        <v>6</v>
      </c>
    </row>
    <row r="113" spans="1:9" ht="18.75" x14ac:dyDescent="0.25">
      <c r="A113" s="35"/>
      <c r="B113" s="34"/>
      <c r="C113" s="198">
        <v>1228</v>
      </c>
      <c r="D113" s="199"/>
      <c r="E113" s="200"/>
      <c r="F113" s="201" t="s">
        <v>105</v>
      </c>
      <c r="G113" s="92"/>
      <c r="H113" s="92"/>
      <c r="I113" s="93"/>
    </row>
    <row r="114" spans="1:9" ht="69" customHeight="1" x14ac:dyDescent="0.25">
      <c r="A114" s="196" t="s">
        <v>5</v>
      </c>
      <c r="B114" s="197"/>
      <c r="C114" s="198">
        <v>107690</v>
      </c>
      <c r="D114" s="199"/>
      <c r="E114" s="200"/>
      <c r="F114" s="201" t="s">
        <v>104</v>
      </c>
      <c r="G114" s="92"/>
      <c r="H114" s="92"/>
      <c r="I114" s="93"/>
    </row>
    <row r="115" spans="1:9" ht="18.75" x14ac:dyDescent="0.25">
      <c r="A115" s="33"/>
      <c r="B115" s="33"/>
      <c r="C115" s="2"/>
      <c r="D115" s="2"/>
      <c r="E115" s="2"/>
      <c r="F115" s="1"/>
      <c r="G115" s="1"/>
      <c r="H115" s="1"/>
      <c r="I115" s="1"/>
    </row>
    <row r="116" spans="1:9" ht="18.75" x14ac:dyDescent="0.25">
      <c r="A116" s="114" t="s">
        <v>103</v>
      </c>
      <c r="B116" s="114"/>
      <c r="C116" s="114"/>
      <c r="D116" s="114"/>
      <c r="E116" s="114"/>
      <c r="F116" s="114"/>
      <c r="G116" s="114"/>
      <c r="H116" s="114"/>
      <c r="I116" s="114"/>
    </row>
    <row r="117" spans="1:9" ht="18.75" x14ac:dyDescent="0.25">
      <c r="A117" s="177" t="s">
        <v>102</v>
      </c>
      <c r="B117" s="177"/>
      <c r="C117" s="177"/>
      <c r="D117" s="177"/>
      <c r="E117" s="177"/>
      <c r="F117" s="177"/>
      <c r="G117" s="177"/>
      <c r="H117" s="177"/>
      <c r="I117" s="177"/>
    </row>
    <row r="118" spans="1:9" ht="18.75" x14ac:dyDescent="0.3">
      <c r="A118" s="202" t="s">
        <v>15</v>
      </c>
      <c r="B118" s="202"/>
      <c r="C118" s="202"/>
      <c r="D118" s="202"/>
      <c r="E118" s="202"/>
      <c r="F118" s="202"/>
      <c r="G118" s="202"/>
      <c r="H118" s="202"/>
      <c r="I118" s="202"/>
    </row>
    <row r="119" spans="1:9" ht="18.75" x14ac:dyDescent="0.25">
      <c r="A119" s="14"/>
      <c r="B119" s="14"/>
      <c r="C119" s="14"/>
      <c r="D119" s="14"/>
      <c r="E119" s="14"/>
      <c r="F119" s="14"/>
      <c r="G119" s="14"/>
      <c r="H119" s="14"/>
      <c r="I119" s="14"/>
    </row>
    <row r="120" spans="1:9" ht="18.75" x14ac:dyDescent="0.25">
      <c r="A120" s="134" t="s">
        <v>14</v>
      </c>
      <c r="B120" s="135"/>
      <c r="C120" s="134" t="s">
        <v>13</v>
      </c>
      <c r="D120" s="136"/>
      <c r="E120" s="136"/>
      <c r="F120" s="136"/>
      <c r="G120" s="136"/>
      <c r="H120" s="136"/>
      <c r="I120" s="135"/>
    </row>
    <row r="121" spans="1:9" ht="18.75" x14ac:dyDescent="0.25">
      <c r="A121" s="137" t="s">
        <v>12</v>
      </c>
      <c r="B121" s="138"/>
      <c r="C121" s="124">
        <v>30680204</v>
      </c>
      <c r="D121" s="125"/>
      <c r="E121" s="126"/>
      <c r="F121" s="146" t="s">
        <v>7</v>
      </c>
      <c r="G121" s="147"/>
      <c r="H121" s="11" t="s">
        <v>101</v>
      </c>
      <c r="I121" s="10" t="s">
        <v>6</v>
      </c>
    </row>
    <row r="122" spans="1:9" ht="18.75" x14ac:dyDescent="0.25">
      <c r="A122" s="137" t="s">
        <v>10</v>
      </c>
      <c r="B122" s="138"/>
      <c r="C122" s="117" t="s">
        <v>9</v>
      </c>
      <c r="D122" s="118"/>
      <c r="E122" s="119"/>
      <c r="F122" s="120" t="s">
        <v>7</v>
      </c>
      <c r="G122" s="121"/>
      <c r="H122" s="9" t="s">
        <v>9</v>
      </c>
      <c r="I122" s="8" t="s">
        <v>6</v>
      </c>
    </row>
    <row r="123" spans="1:9" ht="18.75" x14ac:dyDescent="0.25">
      <c r="A123" s="139" t="s">
        <v>8</v>
      </c>
      <c r="B123" s="140"/>
      <c r="C123" s="141">
        <v>170222416</v>
      </c>
      <c r="D123" s="142"/>
      <c r="E123" s="143"/>
      <c r="F123" s="144" t="s">
        <v>7</v>
      </c>
      <c r="G123" s="145"/>
      <c r="H123" s="13" t="s">
        <v>100</v>
      </c>
      <c r="I123" s="7" t="s">
        <v>6</v>
      </c>
    </row>
    <row r="124" spans="1:9" ht="18" customHeight="1" x14ac:dyDescent="0.25">
      <c r="A124" s="79" t="s">
        <v>5</v>
      </c>
      <c r="B124" s="80"/>
      <c r="C124" s="195">
        <v>869349.33</v>
      </c>
      <c r="D124" s="195"/>
      <c r="E124" s="195"/>
      <c r="F124" s="191" t="s">
        <v>99</v>
      </c>
      <c r="G124" s="192"/>
      <c r="H124" s="192"/>
      <c r="I124" s="193"/>
    </row>
    <row r="125" spans="1:9" ht="39.6" customHeight="1" x14ac:dyDescent="0.25">
      <c r="A125" s="81"/>
      <c r="B125" s="82"/>
      <c r="C125" s="116">
        <v>200000</v>
      </c>
      <c r="D125" s="116"/>
      <c r="E125" s="116"/>
      <c r="F125" s="115" t="s">
        <v>98</v>
      </c>
      <c r="G125" s="115"/>
      <c r="H125" s="115"/>
      <c r="I125" s="115"/>
    </row>
    <row r="126" spans="1:9" ht="37.9" customHeight="1" x14ac:dyDescent="0.25">
      <c r="A126" s="81"/>
      <c r="B126" s="82"/>
      <c r="C126" s="116">
        <v>2818296</v>
      </c>
      <c r="D126" s="116"/>
      <c r="E126" s="116"/>
      <c r="F126" s="115" t="s">
        <v>97</v>
      </c>
      <c r="G126" s="115"/>
      <c r="H126" s="115"/>
      <c r="I126" s="115"/>
    </row>
    <row r="127" spans="1:9" ht="49.15" customHeight="1" x14ac:dyDescent="0.25">
      <c r="A127" s="81"/>
      <c r="B127" s="82"/>
      <c r="C127" s="116">
        <v>600000</v>
      </c>
      <c r="D127" s="116"/>
      <c r="E127" s="116"/>
      <c r="F127" s="115" t="s">
        <v>96</v>
      </c>
      <c r="G127" s="115"/>
      <c r="H127" s="115"/>
      <c r="I127" s="115"/>
    </row>
    <row r="128" spans="1:9" ht="32.450000000000003" customHeight="1" x14ac:dyDescent="0.25">
      <c r="A128" s="81"/>
      <c r="B128" s="82"/>
      <c r="C128" s="116">
        <v>3500000</v>
      </c>
      <c r="D128" s="116"/>
      <c r="E128" s="116"/>
      <c r="F128" s="178" t="s">
        <v>95</v>
      </c>
      <c r="G128" s="178"/>
      <c r="H128" s="178"/>
      <c r="I128" s="178"/>
    </row>
    <row r="129" spans="1:9" ht="36.6" customHeight="1" x14ac:dyDescent="0.25">
      <c r="A129" s="81"/>
      <c r="B129" s="82"/>
      <c r="C129" s="116">
        <f>1000000-159175+268518</f>
        <v>1109343</v>
      </c>
      <c r="D129" s="116"/>
      <c r="E129" s="116"/>
      <c r="F129" s="178" t="s">
        <v>94</v>
      </c>
      <c r="G129" s="178"/>
      <c r="H129" s="178"/>
      <c r="I129" s="178"/>
    </row>
    <row r="130" spans="1:9" ht="36.6" customHeight="1" x14ac:dyDescent="0.25">
      <c r="A130" s="81"/>
      <c r="B130" s="82"/>
      <c r="C130" s="194">
        <v>268440</v>
      </c>
      <c r="D130" s="194"/>
      <c r="E130" s="194"/>
      <c r="F130" s="178" t="s">
        <v>93</v>
      </c>
      <c r="G130" s="178"/>
      <c r="H130" s="178"/>
      <c r="I130" s="178"/>
    </row>
    <row r="131" spans="1:9" ht="37.9" customHeight="1" x14ac:dyDescent="0.25">
      <c r="A131" s="81"/>
      <c r="B131" s="82"/>
      <c r="C131" s="91">
        <v>200000</v>
      </c>
      <c r="D131" s="91"/>
      <c r="E131" s="91"/>
      <c r="F131" s="178" t="s">
        <v>92</v>
      </c>
      <c r="G131" s="178"/>
      <c r="H131" s="178"/>
      <c r="I131" s="178"/>
    </row>
    <row r="132" spans="1:9" ht="39.6" customHeight="1" x14ac:dyDescent="0.25">
      <c r="A132" s="81"/>
      <c r="B132" s="82"/>
      <c r="C132" s="91">
        <v>-1777269</v>
      </c>
      <c r="D132" s="91"/>
      <c r="E132" s="91"/>
      <c r="F132" s="191" t="s">
        <v>91</v>
      </c>
      <c r="G132" s="192"/>
      <c r="H132" s="192"/>
      <c r="I132" s="193"/>
    </row>
    <row r="133" spans="1:9" ht="18.75" x14ac:dyDescent="0.25">
      <c r="A133" s="81"/>
      <c r="B133" s="82"/>
      <c r="C133" s="91">
        <v>3000000</v>
      </c>
      <c r="D133" s="91"/>
      <c r="E133" s="91"/>
      <c r="F133" s="178" t="s">
        <v>90</v>
      </c>
      <c r="G133" s="178"/>
      <c r="H133" s="178"/>
      <c r="I133" s="178"/>
    </row>
    <row r="134" spans="1:9" ht="38.450000000000003" customHeight="1" x14ac:dyDescent="0.25">
      <c r="A134" s="81"/>
      <c r="B134" s="82"/>
      <c r="C134" s="91">
        <f>600000+363900-254258-600</f>
        <v>709042</v>
      </c>
      <c r="D134" s="91"/>
      <c r="E134" s="91"/>
      <c r="F134" s="191" t="s">
        <v>89</v>
      </c>
      <c r="G134" s="192"/>
      <c r="H134" s="192"/>
      <c r="I134" s="193"/>
    </row>
    <row r="135" spans="1:9" ht="59.45" customHeight="1" x14ac:dyDescent="0.25">
      <c r="A135" s="81"/>
      <c r="B135" s="82"/>
      <c r="C135" s="91">
        <v>165000</v>
      </c>
      <c r="D135" s="91"/>
      <c r="E135" s="91"/>
      <c r="F135" s="191" t="s">
        <v>88</v>
      </c>
      <c r="G135" s="192"/>
      <c r="H135" s="192"/>
      <c r="I135" s="193"/>
    </row>
    <row r="136" spans="1:9" ht="41.45" customHeight="1" x14ac:dyDescent="0.25">
      <c r="A136" s="81"/>
      <c r="B136" s="82"/>
      <c r="C136" s="91">
        <v>1715003.99</v>
      </c>
      <c r="D136" s="91"/>
      <c r="E136" s="91"/>
      <c r="F136" s="191" t="s">
        <v>87</v>
      </c>
      <c r="G136" s="192"/>
      <c r="H136" s="192"/>
      <c r="I136" s="193"/>
    </row>
    <row r="137" spans="1:9" ht="37.9" customHeight="1" x14ac:dyDescent="0.25">
      <c r="A137" s="81"/>
      <c r="B137" s="82"/>
      <c r="C137" s="91">
        <v>1800000</v>
      </c>
      <c r="D137" s="91"/>
      <c r="E137" s="91"/>
      <c r="F137" s="191" t="s">
        <v>86</v>
      </c>
      <c r="G137" s="192"/>
      <c r="H137" s="192"/>
      <c r="I137" s="193"/>
    </row>
    <row r="138" spans="1:9" ht="33.6" customHeight="1" x14ac:dyDescent="0.25">
      <c r="A138" s="81"/>
      <c r="B138" s="82"/>
      <c r="C138" s="91">
        <v>250000</v>
      </c>
      <c r="D138" s="91"/>
      <c r="E138" s="91"/>
      <c r="F138" s="191" t="s">
        <v>85</v>
      </c>
      <c r="G138" s="192"/>
      <c r="H138" s="192"/>
      <c r="I138" s="193"/>
    </row>
    <row r="139" spans="1:9" ht="55.15" customHeight="1" x14ac:dyDescent="0.25">
      <c r="A139" s="81"/>
      <c r="B139" s="82"/>
      <c r="C139" s="91">
        <f>1000000+748515.41</f>
        <v>1748515.4100000001</v>
      </c>
      <c r="D139" s="91"/>
      <c r="E139" s="91"/>
      <c r="F139" s="191" t="s">
        <v>84</v>
      </c>
      <c r="G139" s="192"/>
      <c r="H139" s="192"/>
      <c r="I139" s="193"/>
    </row>
    <row r="140" spans="1:9" ht="44.45" customHeight="1" x14ac:dyDescent="0.25">
      <c r="A140" s="81"/>
      <c r="B140" s="82"/>
      <c r="C140" s="91">
        <v>600000</v>
      </c>
      <c r="D140" s="91"/>
      <c r="E140" s="91"/>
      <c r="F140" s="191" t="s">
        <v>83</v>
      </c>
      <c r="G140" s="192"/>
      <c r="H140" s="192"/>
      <c r="I140" s="193"/>
    </row>
    <row r="141" spans="1:9" ht="55.9" customHeight="1" x14ac:dyDescent="0.25">
      <c r="A141" s="81"/>
      <c r="B141" s="82"/>
      <c r="C141" s="116">
        <v>-83319.41</v>
      </c>
      <c r="D141" s="116"/>
      <c r="E141" s="116"/>
      <c r="F141" s="115" t="s">
        <v>82</v>
      </c>
      <c r="G141" s="115"/>
      <c r="H141" s="115"/>
      <c r="I141" s="115"/>
    </row>
    <row r="142" spans="1:9" ht="76.900000000000006" customHeight="1" x14ac:dyDescent="0.25">
      <c r="A142" s="81"/>
      <c r="B142" s="82"/>
      <c r="C142" s="116">
        <v>-934169.09</v>
      </c>
      <c r="D142" s="116"/>
      <c r="E142" s="116"/>
      <c r="F142" s="115" t="s">
        <v>81</v>
      </c>
      <c r="G142" s="115"/>
      <c r="H142" s="115"/>
      <c r="I142" s="115"/>
    </row>
    <row r="143" spans="1:9" ht="73.900000000000006" customHeight="1" x14ac:dyDescent="0.25">
      <c r="A143" s="81"/>
      <c r="B143" s="82"/>
      <c r="C143" s="116">
        <v>-37425.629999999997</v>
      </c>
      <c r="D143" s="116"/>
      <c r="E143" s="116"/>
      <c r="F143" s="115" t="s">
        <v>80</v>
      </c>
      <c r="G143" s="115"/>
      <c r="H143" s="115"/>
      <c r="I143" s="115"/>
    </row>
    <row r="144" spans="1:9" ht="58.15" customHeight="1" x14ac:dyDescent="0.25">
      <c r="A144" s="81"/>
      <c r="B144" s="82"/>
      <c r="C144" s="116">
        <v>-301476.75</v>
      </c>
      <c r="D144" s="116"/>
      <c r="E144" s="116"/>
      <c r="F144" s="115" t="s">
        <v>76</v>
      </c>
      <c r="G144" s="115"/>
      <c r="H144" s="115"/>
      <c r="I144" s="115"/>
    </row>
    <row r="145" spans="1:9" ht="44.45" customHeight="1" x14ac:dyDescent="0.25">
      <c r="A145" s="81"/>
      <c r="B145" s="82"/>
      <c r="C145" s="116">
        <v>731027.64</v>
      </c>
      <c r="D145" s="116"/>
      <c r="E145" s="116"/>
      <c r="F145" s="178" t="s">
        <v>79</v>
      </c>
      <c r="G145" s="178"/>
      <c r="H145" s="178"/>
      <c r="I145" s="178"/>
    </row>
    <row r="146" spans="1:9" ht="53.45" customHeight="1" x14ac:dyDescent="0.25">
      <c r="A146" s="81"/>
      <c r="B146" s="82"/>
      <c r="C146" s="116">
        <v>2017299.6</v>
      </c>
      <c r="D146" s="116"/>
      <c r="E146" s="116"/>
      <c r="F146" s="178" t="s">
        <v>78</v>
      </c>
      <c r="G146" s="178"/>
      <c r="H146" s="178"/>
      <c r="I146" s="178"/>
    </row>
    <row r="147" spans="1:9" ht="49.9" customHeight="1" x14ac:dyDescent="0.25">
      <c r="A147" s="81"/>
      <c r="B147" s="82"/>
      <c r="C147" s="91">
        <v>-177806.56</v>
      </c>
      <c r="D147" s="91"/>
      <c r="E147" s="91"/>
      <c r="F147" s="115" t="s">
        <v>77</v>
      </c>
      <c r="G147" s="115"/>
      <c r="H147" s="115"/>
      <c r="I147" s="115"/>
    </row>
    <row r="148" spans="1:9" ht="54.6" customHeight="1" x14ac:dyDescent="0.25">
      <c r="A148" s="81"/>
      <c r="B148" s="82"/>
      <c r="C148" s="91">
        <v>-222388.21</v>
      </c>
      <c r="D148" s="91"/>
      <c r="E148" s="91"/>
      <c r="F148" s="115" t="s">
        <v>76</v>
      </c>
      <c r="G148" s="115"/>
      <c r="H148" s="115"/>
      <c r="I148" s="115"/>
    </row>
    <row r="149" spans="1:9" ht="46.15" customHeight="1" x14ac:dyDescent="0.25">
      <c r="A149" s="81"/>
      <c r="B149" s="82"/>
      <c r="C149" s="116">
        <v>1000000</v>
      </c>
      <c r="D149" s="116"/>
      <c r="E149" s="116"/>
      <c r="F149" s="115" t="s">
        <v>75</v>
      </c>
      <c r="G149" s="115"/>
      <c r="H149" s="115"/>
      <c r="I149" s="115"/>
    </row>
    <row r="150" spans="1:9" ht="52.15" customHeight="1" x14ac:dyDescent="0.25">
      <c r="A150" s="81"/>
      <c r="B150" s="82"/>
      <c r="C150" s="116">
        <v>214033</v>
      </c>
      <c r="D150" s="116"/>
      <c r="E150" s="116"/>
      <c r="F150" s="115" t="s">
        <v>74</v>
      </c>
      <c r="G150" s="115"/>
      <c r="H150" s="115"/>
      <c r="I150" s="115"/>
    </row>
    <row r="151" spans="1:9" ht="56.45" customHeight="1" x14ac:dyDescent="0.25">
      <c r="A151" s="81"/>
      <c r="B151" s="82"/>
      <c r="C151" s="116">
        <v>200000</v>
      </c>
      <c r="D151" s="116"/>
      <c r="E151" s="116"/>
      <c r="F151" s="115" t="s">
        <v>73</v>
      </c>
      <c r="G151" s="115"/>
      <c r="H151" s="115"/>
      <c r="I151" s="115"/>
    </row>
    <row r="152" spans="1:9" ht="52.15" customHeight="1" x14ac:dyDescent="0.25">
      <c r="A152" s="81"/>
      <c r="B152" s="82"/>
      <c r="C152" s="91">
        <v>75000</v>
      </c>
      <c r="D152" s="91"/>
      <c r="E152" s="91"/>
      <c r="F152" s="115" t="s">
        <v>72</v>
      </c>
      <c r="G152" s="115"/>
      <c r="H152" s="115"/>
      <c r="I152" s="115"/>
    </row>
    <row r="153" spans="1:9" ht="41.45" customHeight="1" x14ac:dyDescent="0.25">
      <c r="A153" s="81"/>
      <c r="B153" s="82"/>
      <c r="C153" s="91">
        <v>450000</v>
      </c>
      <c r="D153" s="91"/>
      <c r="E153" s="91"/>
      <c r="F153" s="115" t="s">
        <v>71</v>
      </c>
      <c r="G153" s="115"/>
      <c r="H153" s="115"/>
      <c r="I153" s="115"/>
    </row>
    <row r="154" spans="1:9" ht="48.6" customHeight="1" x14ac:dyDescent="0.25">
      <c r="A154" s="81"/>
      <c r="B154" s="82"/>
      <c r="C154" s="91">
        <v>980000</v>
      </c>
      <c r="D154" s="91"/>
      <c r="E154" s="91"/>
      <c r="F154" s="115" t="s">
        <v>70</v>
      </c>
      <c r="G154" s="115"/>
      <c r="H154" s="115"/>
      <c r="I154" s="115"/>
    </row>
    <row r="155" spans="1:9" ht="48" customHeight="1" x14ac:dyDescent="0.25">
      <c r="A155" s="81"/>
      <c r="B155" s="82"/>
      <c r="C155" s="116">
        <v>144265.32</v>
      </c>
      <c r="D155" s="116"/>
      <c r="E155" s="116"/>
      <c r="F155" s="179" t="s">
        <v>69</v>
      </c>
      <c r="G155" s="180"/>
      <c r="H155" s="180"/>
      <c r="I155" s="181"/>
    </row>
    <row r="156" spans="1:9" ht="48.6" customHeight="1" x14ac:dyDescent="0.25">
      <c r="A156" s="81"/>
      <c r="B156" s="82"/>
      <c r="C156" s="116">
        <v>5436.9</v>
      </c>
      <c r="D156" s="116"/>
      <c r="E156" s="116"/>
      <c r="F156" s="182"/>
      <c r="G156" s="183"/>
      <c r="H156" s="183"/>
      <c r="I156" s="184"/>
    </row>
    <row r="157" spans="1:9" ht="90" customHeight="1" x14ac:dyDescent="0.25">
      <c r="A157" s="81"/>
      <c r="B157" s="82"/>
      <c r="C157" s="116">
        <v>9157500</v>
      </c>
      <c r="D157" s="116"/>
      <c r="E157" s="116"/>
      <c r="F157" s="115" t="s">
        <v>68</v>
      </c>
      <c r="G157" s="115"/>
      <c r="H157" s="115"/>
      <c r="I157" s="115"/>
    </row>
    <row r="158" spans="1:9" ht="74.45" customHeight="1" x14ac:dyDescent="0.25">
      <c r="A158" s="81"/>
      <c r="B158" s="82"/>
      <c r="C158" s="91">
        <v>92500</v>
      </c>
      <c r="D158" s="91"/>
      <c r="E158" s="91"/>
      <c r="F158" s="191" t="s">
        <v>67</v>
      </c>
      <c r="G158" s="192"/>
      <c r="H158" s="192"/>
      <c r="I158" s="193"/>
    </row>
    <row r="159" spans="1:9" ht="55.9" customHeight="1" x14ac:dyDescent="0.25">
      <c r="A159" s="81"/>
      <c r="B159" s="82"/>
      <c r="C159" s="91">
        <v>-242202.22</v>
      </c>
      <c r="D159" s="91"/>
      <c r="E159" s="91"/>
      <c r="F159" s="178" t="s">
        <v>66</v>
      </c>
      <c r="G159" s="178"/>
      <c r="H159" s="178"/>
      <c r="I159" s="178"/>
    </row>
    <row r="160" spans="1:9" ht="55.9" customHeight="1" x14ac:dyDescent="0.25">
      <c r="A160" s="81"/>
      <c r="B160" s="82"/>
      <c r="C160" s="91">
        <v>520786</v>
      </c>
      <c r="D160" s="91"/>
      <c r="E160" s="91"/>
      <c r="F160" s="115" t="s">
        <v>65</v>
      </c>
      <c r="G160" s="115"/>
      <c r="H160" s="115"/>
      <c r="I160" s="115"/>
    </row>
    <row r="161" spans="1:9" ht="55.9" customHeight="1" x14ac:dyDescent="0.25">
      <c r="A161" s="81"/>
      <c r="B161" s="82"/>
      <c r="C161" s="91">
        <f>-503797.78</f>
        <v>-503797.78</v>
      </c>
      <c r="D161" s="91"/>
      <c r="E161" s="91"/>
      <c r="F161" s="178" t="s">
        <v>64</v>
      </c>
      <c r="G161" s="178"/>
      <c r="H161" s="178"/>
      <c r="I161" s="178"/>
    </row>
    <row r="162" spans="1:9" ht="55.9" customHeight="1" x14ac:dyDescent="0.25">
      <c r="A162" s="81"/>
      <c r="B162" s="82"/>
      <c r="C162" s="91">
        <f>-180778.68</f>
        <v>-180778.68</v>
      </c>
      <c r="D162" s="91"/>
      <c r="E162" s="91"/>
      <c r="F162" s="178" t="s">
        <v>63</v>
      </c>
      <c r="G162" s="178"/>
      <c r="H162" s="178"/>
      <c r="I162" s="178"/>
    </row>
    <row r="163" spans="1:9" ht="32.450000000000003" customHeight="1" x14ac:dyDescent="0.25">
      <c r="A163" s="81"/>
      <c r="B163" s="82"/>
      <c r="C163" s="91">
        <f>106800+33007.7</f>
        <v>139807.70000000001</v>
      </c>
      <c r="D163" s="91"/>
      <c r="E163" s="91"/>
      <c r="F163" s="185" t="s">
        <v>62</v>
      </c>
      <c r="G163" s="186"/>
      <c r="H163" s="186"/>
      <c r="I163" s="187"/>
    </row>
    <row r="164" spans="1:9" ht="30" customHeight="1" x14ac:dyDescent="0.25">
      <c r="A164" s="83"/>
      <c r="B164" s="84"/>
      <c r="C164" s="91">
        <v>-139807.70000000001</v>
      </c>
      <c r="D164" s="91"/>
      <c r="E164" s="91"/>
      <c r="F164" s="188"/>
      <c r="G164" s="189"/>
      <c r="H164" s="189"/>
      <c r="I164" s="190"/>
    </row>
    <row r="165" spans="1:9" ht="18.75" x14ac:dyDescent="0.3">
      <c r="A165" s="32"/>
      <c r="B165" s="32"/>
      <c r="C165" s="31"/>
      <c r="D165" s="31"/>
      <c r="E165" s="31"/>
      <c r="F165" s="30"/>
      <c r="G165" s="30"/>
      <c r="H165" s="30"/>
      <c r="I165" s="30"/>
    </row>
    <row r="166" spans="1:9" ht="18.75" x14ac:dyDescent="0.25">
      <c r="A166" s="114" t="s">
        <v>61</v>
      </c>
      <c r="B166" s="114"/>
      <c r="C166" s="114"/>
      <c r="D166" s="114"/>
      <c r="E166" s="114"/>
      <c r="F166" s="114"/>
      <c r="G166" s="114"/>
      <c r="H166" s="114"/>
      <c r="I166" s="114"/>
    </row>
    <row r="167" spans="1:9" ht="18.75" x14ac:dyDescent="0.25">
      <c r="A167" s="3"/>
      <c r="B167" s="29"/>
      <c r="C167" s="29"/>
      <c r="D167" s="29"/>
      <c r="E167" s="29"/>
      <c r="F167" s="29"/>
      <c r="G167" s="29"/>
      <c r="H167" s="29"/>
      <c r="I167" s="29"/>
    </row>
    <row r="168" spans="1:9" ht="18.75" x14ac:dyDescent="0.25">
      <c r="A168" s="177" t="s">
        <v>60</v>
      </c>
      <c r="B168" s="177"/>
      <c r="C168" s="177"/>
      <c r="D168" s="177"/>
      <c r="E168" s="177"/>
      <c r="F168" s="177"/>
      <c r="G168" s="177"/>
      <c r="H168" s="177"/>
      <c r="I168" s="177"/>
    </row>
    <row r="169" spans="1:9" ht="18.75" x14ac:dyDescent="0.25">
      <c r="A169" s="14"/>
      <c r="B169" s="14"/>
      <c r="C169" s="14"/>
      <c r="D169" s="14"/>
      <c r="E169" s="14"/>
      <c r="F169" s="14"/>
      <c r="G169" s="14"/>
      <c r="H169" s="14"/>
      <c r="I169" s="14"/>
    </row>
    <row r="170" spans="1:9" ht="18.75" x14ac:dyDescent="0.25">
      <c r="A170" s="129" t="s">
        <v>15</v>
      </c>
      <c r="B170" s="129"/>
      <c r="C170" s="129"/>
      <c r="D170" s="14"/>
      <c r="E170" s="14"/>
      <c r="F170" s="14"/>
      <c r="G170" s="14"/>
      <c r="H170" s="14"/>
      <c r="I170" s="14"/>
    </row>
    <row r="171" spans="1:9" ht="18.75" x14ac:dyDescent="0.25">
      <c r="A171" s="12"/>
      <c r="B171" s="12"/>
      <c r="C171" s="12"/>
      <c r="D171" s="12"/>
      <c r="E171" s="12"/>
      <c r="F171" s="12"/>
      <c r="G171" s="12"/>
      <c r="H171" s="12"/>
      <c r="I171" s="12"/>
    </row>
    <row r="172" spans="1:9" ht="18.75" x14ac:dyDescent="0.25">
      <c r="A172" s="171" t="s">
        <v>14</v>
      </c>
      <c r="B172" s="171"/>
      <c r="C172" s="171" t="s">
        <v>13</v>
      </c>
      <c r="D172" s="171"/>
      <c r="E172" s="171"/>
      <c r="F172" s="171"/>
      <c r="G172" s="171"/>
      <c r="H172" s="171"/>
      <c r="I172" s="171"/>
    </row>
    <row r="173" spans="1:9" ht="18.75" x14ac:dyDescent="0.25">
      <c r="A173" s="166" t="s">
        <v>12</v>
      </c>
      <c r="B173" s="166"/>
      <c r="C173" s="172">
        <v>13173747</v>
      </c>
      <c r="D173" s="172"/>
      <c r="E173" s="172"/>
      <c r="F173" s="173" t="s">
        <v>7</v>
      </c>
      <c r="G173" s="173"/>
      <c r="H173" s="28" t="s">
        <v>59</v>
      </c>
      <c r="I173" s="27" t="s">
        <v>6</v>
      </c>
    </row>
    <row r="174" spans="1:9" ht="18.75" x14ac:dyDescent="0.25">
      <c r="A174" s="166" t="s">
        <v>10</v>
      </c>
      <c r="B174" s="166"/>
      <c r="C174" s="117" t="s">
        <v>9</v>
      </c>
      <c r="D174" s="118"/>
      <c r="E174" s="119"/>
      <c r="F174" s="120" t="s">
        <v>7</v>
      </c>
      <c r="G174" s="121"/>
      <c r="H174" s="9" t="s">
        <v>9</v>
      </c>
      <c r="I174" s="26" t="s">
        <v>6</v>
      </c>
    </row>
    <row r="175" spans="1:9" ht="18.75" x14ac:dyDescent="0.25">
      <c r="A175" s="174" t="s">
        <v>8</v>
      </c>
      <c r="B175" s="174"/>
      <c r="C175" s="175">
        <v>302800217</v>
      </c>
      <c r="D175" s="175"/>
      <c r="E175" s="175"/>
      <c r="F175" s="176" t="s">
        <v>7</v>
      </c>
      <c r="G175" s="176"/>
      <c r="H175" s="25" t="s">
        <v>58</v>
      </c>
      <c r="I175" s="24" t="s">
        <v>6</v>
      </c>
    </row>
    <row r="176" spans="1:9" ht="33.6" customHeight="1" x14ac:dyDescent="0.25">
      <c r="A176" s="85" t="s">
        <v>5</v>
      </c>
      <c r="B176" s="86"/>
      <c r="C176" s="91">
        <v>-58358.78</v>
      </c>
      <c r="D176" s="91"/>
      <c r="E176" s="150" t="s">
        <v>57</v>
      </c>
      <c r="F176" s="150"/>
      <c r="G176" s="150"/>
      <c r="H176" s="150"/>
      <c r="I176" s="151"/>
    </row>
    <row r="177" spans="1:9" ht="18.75" x14ac:dyDescent="0.25">
      <c r="A177" s="87"/>
      <c r="B177" s="88"/>
      <c r="C177" s="91">
        <v>58358.78</v>
      </c>
      <c r="D177" s="91"/>
      <c r="E177" s="153"/>
      <c r="F177" s="153"/>
      <c r="G177" s="153"/>
      <c r="H177" s="153"/>
      <c r="I177" s="154"/>
    </row>
    <row r="178" spans="1:9" ht="57.6" customHeight="1" x14ac:dyDescent="0.25">
      <c r="A178" s="87"/>
      <c r="B178" s="88"/>
      <c r="C178" s="91">
        <v>103900</v>
      </c>
      <c r="D178" s="91"/>
      <c r="E178" s="167" t="s">
        <v>56</v>
      </c>
      <c r="F178" s="167"/>
      <c r="G178" s="167"/>
      <c r="H178" s="167"/>
      <c r="I178" s="168"/>
    </row>
    <row r="179" spans="1:9" ht="75" customHeight="1" x14ac:dyDescent="0.25">
      <c r="A179" s="87"/>
      <c r="B179" s="88"/>
      <c r="C179" s="91">
        <v>364000</v>
      </c>
      <c r="D179" s="91"/>
      <c r="E179" s="165" t="s">
        <v>55</v>
      </c>
      <c r="F179" s="166"/>
      <c r="G179" s="166"/>
      <c r="H179" s="166"/>
      <c r="I179" s="166"/>
    </row>
    <row r="180" spans="1:9" ht="32.450000000000003" customHeight="1" x14ac:dyDescent="0.25">
      <c r="A180" s="87"/>
      <c r="B180" s="88"/>
      <c r="C180" s="91">
        <v>-50000</v>
      </c>
      <c r="D180" s="91"/>
      <c r="E180" s="150" t="s">
        <v>54</v>
      </c>
      <c r="F180" s="150"/>
      <c r="G180" s="150"/>
      <c r="H180" s="150"/>
      <c r="I180" s="151"/>
    </row>
    <row r="181" spans="1:9" ht="31.9" customHeight="1" x14ac:dyDescent="0.25">
      <c r="A181" s="87"/>
      <c r="B181" s="88"/>
      <c r="C181" s="91">
        <v>50000</v>
      </c>
      <c r="D181" s="91"/>
      <c r="E181" s="153"/>
      <c r="F181" s="153"/>
      <c r="G181" s="153"/>
      <c r="H181" s="153"/>
      <c r="I181" s="154"/>
    </row>
    <row r="182" spans="1:9" ht="60" customHeight="1" x14ac:dyDescent="0.25">
      <c r="A182" s="87"/>
      <c r="B182" s="88"/>
      <c r="C182" s="91">
        <f>135000-50000</f>
        <v>85000</v>
      </c>
      <c r="D182" s="91"/>
      <c r="E182" s="167" t="s">
        <v>53</v>
      </c>
      <c r="F182" s="167"/>
      <c r="G182" s="167"/>
      <c r="H182" s="167"/>
      <c r="I182" s="168"/>
    </row>
    <row r="183" spans="1:9" ht="52.15" customHeight="1" x14ac:dyDescent="0.25">
      <c r="A183" s="87"/>
      <c r="B183" s="88"/>
      <c r="C183" s="91">
        <v>31000</v>
      </c>
      <c r="D183" s="91"/>
      <c r="E183" s="165" t="s">
        <v>52</v>
      </c>
      <c r="F183" s="166"/>
      <c r="G183" s="166"/>
      <c r="H183" s="166"/>
      <c r="I183" s="166"/>
    </row>
    <row r="184" spans="1:9" ht="60" customHeight="1" x14ac:dyDescent="0.25">
      <c r="A184" s="87"/>
      <c r="B184" s="88"/>
      <c r="C184" s="91">
        <v>34000</v>
      </c>
      <c r="D184" s="91"/>
      <c r="E184" s="165" t="s">
        <v>51</v>
      </c>
      <c r="F184" s="166"/>
      <c r="G184" s="166"/>
      <c r="H184" s="166"/>
      <c r="I184" s="166"/>
    </row>
    <row r="185" spans="1:9" ht="53.45" customHeight="1" x14ac:dyDescent="0.25">
      <c r="A185" s="87"/>
      <c r="B185" s="88"/>
      <c r="C185" s="91">
        <v>50000</v>
      </c>
      <c r="D185" s="91"/>
      <c r="E185" s="165" t="s">
        <v>50</v>
      </c>
      <c r="F185" s="166"/>
      <c r="G185" s="166"/>
      <c r="H185" s="166"/>
      <c r="I185" s="166"/>
    </row>
    <row r="186" spans="1:9" ht="61.9" customHeight="1" x14ac:dyDescent="0.25">
      <c r="A186" s="87"/>
      <c r="B186" s="88"/>
      <c r="C186" s="91">
        <f>-991741.97+0.38</f>
        <v>-991741.59</v>
      </c>
      <c r="D186" s="91"/>
      <c r="E186" s="169" t="s">
        <v>49</v>
      </c>
      <c r="F186" s="170"/>
      <c r="G186" s="170"/>
      <c r="H186" s="170"/>
      <c r="I186" s="170"/>
    </row>
    <row r="187" spans="1:9" ht="67.150000000000006" customHeight="1" x14ac:dyDescent="0.25">
      <c r="A187" s="87"/>
      <c r="B187" s="88"/>
      <c r="C187" s="91">
        <v>-50050</v>
      </c>
      <c r="D187" s="91"/>
      <c r="E187" s="150" t="s">
        <v>48</v>
      </c>
      <c r="F187" s="150"/>
      <c r="G187" s="150"/>
      <c r="H187" s="150"/>
      <c r="I187" s="151"/>
    </row>
    <row r="188" spans="1:9" ht="18.75" x14ac:dyDescent="0.25">
      <c r="A188" s="87"/>
      <c r="B188" s="88"/>
      <c r="C188" s="91">
        <v>50050</v>
      </c>
      <c r="D188" s="91"/>
      <c r="E188" s="153"/>
      <c r="F188" s="153"/>
      <c r="G188" s="153"/>
      <c r="H188" s="153"/>
      <c r="I188" s="154"/>
    </row>
    <row r="189" spans="1:9" ht="18.75" x14ac:dyDescent="0.25">
      <c r="A189" s="87"/>
      <c r="B189" s="88"/>
      <c r="C189" s="91">
        <v>-40404</v>
      </c>
      <c r="D189" s="91"/>
      <c r="E189" s="150" t="s">
        <v>47</v>
      </c>
      <c r="F189" s="150"/>
      <c r="G189" s="150"/>
      <c r="H189" s="150"/>
      <c r="I189" s="151"/>
    </row>
    <row r="190" spans="1:9" ht="57" customHeight="1" x14ac:dyDescent="0.25">
      <c r="A190" s="87"/>
      <c r="B190" s="88"/>
      <c r="C190" s="91">
        <v>40404</v>
      </c>
      <c r="D190" s="91"/>
      <c r="E190" s="153"/>
      <c r="F190" s="153"/>
      <c r="G190" s="153"/>
      <c r="H190" s="153"/>
      <c r="I190" s="154"/>
    </row>
    <row r="191" spans="1:9" ht="85.15" customHeight="1" x14ac:dyDescent="0.25">
      <c r="A191" s="87"/>
      <c r="B191" s="88"/>
      <c r="C191" s="91">
        <v>6385400.2999999998</v>
      </c>
      <c r="D191" s="91"/>
      <c r="E191" s="150" t="s">
        <v>46</v>
      </c>
      <c r="F191" s="150"/>
      <c r="G191" s="150"/>
      <c r="H191" s="150"/>
      <c r="I191" s="151"/>
    </row>
    <row r="192" spans="1:9" ht="117.6" customHeight="1" x14ac:dyDescent="0.25">
      <c r="A192" s="87"/>
      <c r="B192" s="88"/>
      <c r="C192" s="91">
        <v>3172000</v>
      </c>
      <c r="D192" s="91"/>
      <c r="E192" s="167" t="s">
        <v>45</v>
      </c>
      <c r="F192" s="167"/>
      <c r="G192" s="167"/>
      <c r="H192" s="167"/>
      <c r="I192" s="168"/>
    </row>
    <row r="193" spans="1:9" ht="88.15" customHeight="1" x14ac:dyDescent="0.25">
      <c r="A193" s="87"/>
      <c r="B193" s="88"/>
      <c r="C193" s="91">
        <v>64498.99</v>
      </c>
      <c r="D193" s="91"/>
      <c r="E193" s="165" t="s">
        <v>44</v>
      </c>
      <c r="F193" s="166"/>
      <c r="G193" s="166"/>
      <c r="H193" s="166"/>
      <c r="I193" s="166"/>
    </row>
    <row r="194" spans="1:9" ht="64.150000000000006" customHeight="1" x14ac:dyDescent="0.25">
      <c r="A194" s="87"/>
      <c r="B194" s="88"/>
      <c r="C194" s="91">
        <v>28100</v>
      </c>
      <c r="D194" s="91"/>
      <c r="E194" s="165" t="s">
        <v>43</v>
      </c>
      <c r="F194" s="166"/>
      <c r="G194" s="166"/>
      <c r="H194" s="166"/>
      <c r="I194" s="166"/>
    </row>
    <row r="195" spans="1:9" ht="76.150000000000006" customHeight="1" x14ac:dyDescent="0.25">
      <c r="A195" s="87"/>
      <c r="B195" s="88"/>
      <c r="C195" s="91">
        <v>241100</v>
      </c>
      <c r="D195" s="91"/>
      <c r="E195" s="150" t="s">
        <v>42</v>
      </c>
      <c r="F195" s="150"/>
      <c r="G195" s="150"/>
      <c r="H195" s="150"/>
      <c r="I195" s="151"/>
    </row>
    <row r="196" spans="1:9" ht="58.15" customHeight="1" x14ac:dyDescent="0.25">
      <c r="A196" s="87"/>
      <c r="B196" s="88"/>
      <c r="C196" s="91">
        <v>-310000</v>
      </c>
      <c r="D196" s="91"/>
      <c r="E196" s="167" t="s">
        <v>41</v>
      </c>
      <c r="F196" s="167"/>
      <c r="G196" s="167"/>
      <c r="H196" s="167"/>
      <c r="I196" s="168"/>
    </row>
    <row r="197" spans="1:9" ht="62.45" customHeight="1" x14ac:dyDescent="0.25">
      <c r="A197" s="87"/>
      <c r="B197" s="88"/>
      <c r="C197" s="91">
        <v>600000</v>
      </c>
      <c r="D197" s="91"/>
      <c r="E197" s="165" t="s">
        <v>40</v>
      </c>
      <c r="F197" s="166"/>
      <c r="G197" s="166"/>
      <c r="H197" s="166"/>
      <c r="I197" s="166"/>
    </row>
    <row r="198" spans="1:9" ht="109.9" customHeight="1" x14ac:dyDescent="0.25">
      <c r="A198" s="87"/>
      <c r="B198" s="88"/>
      <c r="C198" s="91">
        <v>-2517300</v>
      </c>
      <c r="D198" s="100"/>
      <c r="E198" s="101" t="s">
        <v>39</v>
      </c>
      <c r="F198" s="102"/>
      <c r="G198" s="102"/>
      <c r="H198" s="102"/>
      <c r="I198" s="103"/>
    </row>
    <row r="199" spans="1:9" ht="94.15" customHeight="1" x14ac:dyDescent="0.25">
      <c r="A199" s="87"/>
      <c r="B199" s="88"/>
      <c r="C199" s="91">
        <v>2698094.52</v>
      </c>
      <c r="D199" s="100"/>
      <c r="E199" s="101" t="s">
        <v>38</v>
      </c>
      <c r="F199" s="102"/>
      <c r="G199" s="102"/>
      <c r="H199" s="102"/>
      <c r="I199" s="103"/>
    </row>
    <row r="200" spans="1:9" ht="77.45" customHeight="1" x14ac:dyDescent="0.25">
      <c r="A200" s="87"/>
      <c r="B200" s="88"/>
      <c r="C200" s="91">
        <v>2335349.61</v>
      </c>
      <c r="D200" s="100"/>
      <c r="E200" s="123" t="s">
        <v>37</v>
      </c>
      <c r="F200" s="102"/>
      <c r="G200" s="102"/>
      <c r="H200" s="102"/>
      <c r="I200" s="103"/>
    </row>
    <row r="201" spans="1:9" ht="32.450000000000003" customHeight="1" x14ac:dyDescent="0.25">
      <c r="A201" s="87"/>
      <c r="B201" s="88"/>
      <c r="C201" s="91">
        <v>50000</v>
      </c>
      <c r="D201" s="100"/>
      <c r="E201" s="101" t="s">
        <v>36</v>
      </c>
      <c r="F201" s="102"/>
      <c r="G201" s="102"/>
      <c r="H201" s="102"/>
      <c r="I201" s="103"/>
    </row>
    <row r="202" spans="1:9" ht="114.6" customHeight="1" x14ac:dyDescent="0.25">
      <c r="A202" s="87"/>
      <c r="B202" s="88"/>
      <c r="C202" s="91">
        <f>76092.29+768.61</f>
        <v>76860.899999999994</v>
      </c>
      <c r="D202" s="100"/>
      <c r="E202" s="123" t="s">
        <v>35</v>
      </c>
      <c r="F202" s="102"/>
      <c r="G202" s="102"/>
      <c r="H202" s="102"/>
      <c r="I202" s="103"/>
    </row>
    <row r="203" spans="1:9" ht="94.15" customHeight="1" x14ac:dyDescent="0.25">
      <c r="A203" s="87"/>
      <c r="B203" s="88"/>
      <c r="C203" s="91">
        <f>-150000-1515.15</f>
        <v>-151515.15</v>
      </c>
      <c r="D203" s="100"/>
      <c r="E203" s="101" t="s">
        <v>34</v>
      </c>
      <c r="F203" s="102"/>
      <c r="G203" s="102"/>
      <c r="H203" s="102"/>
      <c r="I203" s="103"/>
    </row>
    <row r="204" spans="1:9" ht="28.15" customHeight="1" x14ac:dyDescent="0.25">
      <c r="A204" s="87"/>
      <c r="B204" s="88"/>
      <c r="C204" s="91">
        <v>320000</v>
      </c>
      <c r="D204" s="100"/>
      <c r="E204" s="101" t="s">
        <v>33</v>
      </c>
      <c r="F204" s="102"/>
      <c r="G204" s="102"/>
      <c r="H204" s="102"/>
      <c r="I204" s="103"/>
    </row>
    <row r="205" spans="1:9" ht="37.9" customHeight="1" x14ac:dyDescent="0.25">
      <c r="A205" s="89"/>
      <c r="B205" s="90"/>
      <c r="C205" s="91">
        <v>505000</v>
      </c>
      <c r="D205" s="100"/>
      <c r="E205" s="123" t="s">
        <v>32</v>
      </c>
      <c r="F205" s="102"/>
      <c r="G205" s="102"/>
      <c r="H205" s="102"/>
      <c r="I205" s="103"/>
    </row>
    <row r="206" spans="1:9" ht="18.75" x14ac:dyDescent="0.25">
      <c r="A206" s="6"/>
      <c r="B206" s="6"/>
      <c r="C206" s="5"/>
      <c r="D206" s="5"/>
      <c r="E206" s="15"/>
      <c r="F206" s="15"/>
      <c r="G206" s="15"/>
      <c r="H206" s="15"/>
      <c r="I206" s="15"/>
    </row>
    <row r="207" spans="1:9" ht="18.75" x14ac:dyDescent="0.25">
      <c r="A207" s="114" t="s">
        <v>31</v>
      </c>
      <c r="B207" s="114"/>
      <c r="C207" s="114"/>
      <c r="D207" s="114"/>
      <c r="E207" s="114"/>
      <c r="F207" s="114"/>
      <c r="G207" s="114"/>
      <c r="H207" s="114"/>
      <c r="I207" s="114"/>
    </row>
    <row r="208" spans="1:9" ht="18.75" x14ac:dyDescent="0.25">
      <c r="A208" s="3"/>
      <c r="F208" s="23"/>
      <c r="G208" s="23"/>
      <c r="H208" s="23"/>
      <c r="I208" s="23"/>
    </row>
    <row r="209" spans="1:9" ht="18.75" x14ac:dyDescent="0.25">
      <c r="A209" s="14"/>
      <c r="B209" s="14"/>
      <c r="C209" s="14"/>
      <c r="D209" s="14"/>
      <c r="E209" s="14"/>
      <c r="F209" s="22"/>
      <c r="G209" s="22"/>
      <c r="H209" s="22"/>
      <c r="I209" s="22"/>
    </row>
    <row r="210" spans="1:9" ht="18.75" x14ac:dyDescent="0.25">
      <c r="A210" s="129" t="s">
        <v>15</v>
      </c>
      <c r="B210" s="129"/>
      <c r="C210" s="129"/>
      <c r="D210" s="14"/>
      <c r="E210" s="14"/>
      <c r="F210" s="22"/>
      <c r="G210" s="22"/>
      <c r="H210" s="22"/>
      <c r="I210" s="22"/>
    </row>
    <row r="211" spans="1:9" ht="18.75" x14ac:dyDescent="0.25">
      <c r="A211" s="130" t="s">
        <v>14</v>
      </c>
      <c r="B211" s="130"/>
      <c r="C211" s="130" t="s">
        <v>13</v>
      </c>
      <c r="D211" s="130"/>
      <c r="E211" s="130"/>
      <c r="F211" s="130"/>
      <c r="G211" s="130"/>
      <c r="H211" s="130"/>
      <c r="I211" s="130"/>
    </row>
    <row r="212" spans="1:9" ht="18.75" x14ac:dyDescent="0.25">
      <c r="A212" s="131" t="s">
        <v>12</v>
      </c>
      <c r="B212" s="131"/>
      <c r="C212" s="132">
        <v>679078</v>
      </c>
      <c r="D212" s="132"/>
      <c r="E212" s="132"/>
      <c r="F212" s="163" t="s">
        <v>7</v>
      </c>
      <c r="G212" s="163"/>
      <c r="H212" s="21" t="s">
        <v>9</v>
      </c>
      <c r="I212" s="20" t="s">
        <v>6</v>
      </c>
    </row>
    <row r="213" spans="1:9" ht="18.75" x14ac:dyDescent="0.25">
      <c r="A213" s="131" t="s">
        <v>10</v>
      </c>
      <c r="B213" s="131"/>
      <c r="C213" s="132" t="s">
        <v>9</v>
      </c>
      <c r="D213" s="132"/>
      <c r="E213" s="132"/>
      <c r="F213" s="163" t="s">
        <v>7</v>
      </c>
      <c r="G213" s="163"/>
      <c r="H213" s="19" t="s">
        <v>9</v>
      </c>
      <c r="I213" s="18" t="s">
        <v>6</v>
      </c>
    </row>
    <row r="214" spans="1:9" ht="18.75" x14ac:dyDescent="0.25">
      <c r="A214" s="122" t="s">
        <v>8</v>
      </c>
      <c r="B214" s="122"/>
      <c r="C214" s="127">
        <v>15028553</v>
      </c>
      <c r="D214" s="127"/>
      <c r="E214" s="127"/>
      <c r="F214" s="164" t="s">
        <v>7</v>
      </c>
      <c r="G214" s="164"/>
      <c r="H214" s="17" t="s">
        <v>30</v>
      </c>
      <c r="I214" s="16" t="s">
        <v>6</v>
      </c>
    </row>
    <row r="215" spans="1:9" ht="33" customHeight="1" x14ac:dyDescent="0.25">
      <c r="A215" s="148" t="s">
        <v>5</v>
      </c>
      <c r="B215" s="148"/>
      <c r="C215" s="155">
        <v>100000</v>
      </c>
      <c r="D215" s="156"/>
      <c r="E215" s="157"/>
      <c r="F215" s="158" t="s">
        <v>29</v>
      </c>
      <c r="G215" s="159"/>
      <c r="H215" s="159"/>
      <c r="I215" s="159"/>
    </row>
    <row r="216" spans="1:9" ht="18.75" x14ac:dyDescent="0.25">
      <c r="A216" s="148"/>
      <c r="B216" s="148"/>
      <c r="C216" s="116">
        <v>129098</v>
      </c>
      <c r="D216" s="160"/>
      <c r="E216" s="160"/>
      <c r="F216" s="161" t="s">
        <v>28</v>
      </c>
      <c r="G216" s="162"/>
      <c r="H216" s="162"/>
      <c r="I216" s="162"/>
    </row>
    <row r="217" spans="1:9" ht="51.6" customHeight="1" x14ac:dyDescent="0.25">
      <c r="A217" s="148"/>
      <c r="B217" s="148"/>
      <c r="C217" s="116">
        <v>449980</v>
      </c>
      <c r="D217" s="160"/>
      <c r="E217" s="160"/>
      <c r="F217" s="161" t="s">
        <v>27</v>
      </c>
      <c r="G217" s="162"/>
      <c r="H217" s="162"/>
      <c r="I217" s="162"/>
    </row>
    <row r="218" spans="1:9" ht="18.75" x14ac:dyDescent="0.25">
      <c r="A218" s="6"/>
      <c r="B218" s="6"/>
      <c r="C218" s="5"/>
      <c r="D218" s="5"/>
      <c r="E218" s="15"/>
      <c r="F218" s="15"/>
      <c r="G218" s="15"/>
      <c r="H218" s="15"/>
      <c r="I218" s="15"/>
    </row>
    <row r="219" spans="1:9" ht="18.75" x14ac:dyDescent="0.25">
      <c r="A219" s="114" t="s">
        <v>26</v>
      </c>
      <c r="B219" s="114"/>
      <c r="C219" s="114"/>
      <c r="D219" s="114"/>
      <c r="E219" s="114"/>
      <c r="F219" s="114"/>
      <c r="G219" s="114"/>
      <c r="H219" s="114"/>
      <c r="I219" s="114"/>
    </row>
    <row r="220" spans="1:9" ht="18.75" x14ac:dyDescent="0.25">
      <c r="A220" s="3"/>
    </row>
    <row r="221" spans="1:9" ht="18.75" x14ac:dyDescent="0.25">
      <c r="A221" s="110" t="s">
        <v>25</v>
      </c>
      <c r="B221" s="110"/>
      <c r="C221" s="110"/>
      <c r="D221" s="110"/>
      <c r="E221" s="110"/>
      <c r="F221" s="110"/>
      <c r="G221" s="110"/>
      <c r="H221" s="110"/>
      <c r="I221" s="110"/>
    </row>
    <row r="222" spans="1:9" ht="18.75" x14ac:dyDescent="0.25">
      <c r="A222" s="14"/>
      <c r="B222" s="14"/>
      <c r="C222" s="14"/>
      <c r="D222" s="14"/>
      <c r="E222" s="14"/>
      <c r="F222" s="14"/>
      <c r="G222" s="14"/>
      <c r="H222" s="14"/>
      <c r="I222" s="14"/>
    </row>
    <row r="223" spans="1:9" ht="18.75" x14ac:dyDescent="0.25">
      <c r="A223" s="129" t="s">
        <v>15</v>
      </c>
      <c r="B223" s="129"/>
      <c r="C223" s="129"/>
      <c r="D223" s="14"/>
      <c r="E223" s="14"/>
      <c r="F223" s="14"/>
      <c r="G223" s="14"/>
      <c r="H223" s="14"/>
      <c r="I223" s="14"/>
    </row>
    <row r="224" spans="1:9" ht="18.75" x14ac:dyDescent="0.25">
      <c r="D224" s="12"/>
      <c r="E224" s="12"/>
      <c r="F224" s="12"/>
      <c r="G224" s="12"/>
      <c r="H224" s="12"/>
      <c r="I224" s="12"/>
    </row>
    <row r="225" spans="1:9" ht="18.75" x14ac:dyDescent="0.25">
      <c r="A225" s="134" t="s">
        <v>14</v>
      </c>
      <c r="B225" s="135"/>
      <c r="C225" s="134" t="s">
        <v>13</v>
      </c>
      <c r="D225" s="136"/>
      <c r="E225" s="136"/>
      <c r="F225" s="136"/>
      <c r="G225" s="136"/>
      <c r="H225" s="136"/>
      <c r="I225" s="135"/>
    </row>
    <row r="226" spans="1:9" ht="18.75" x14ac:dyDescent="0.25">
      <c r="A226" s="137" t="s">
        <v>12</v>
      </c>
      <c r="B226" s="138"/>
      <c r="C226" s="117" t="s">
        <v>9</v>
      </c>
      <c r="D226" s="118"/>
      <c r="E226" s="119"/>
      <c r="F226" s="120" t="s">
        <v>7</v>
      </c>
      <c r="G226" s="121"/>
      <c r="H226" s="9" t="s">
        <v>9</v>
      </c>
      <c r="I226" s="10" t="s">
        <v>6</v>
      </c>
    </row>
    <row r="227" spans="1:9" ht="18.75" x14ac:dyDescent="0.25">
      <c r="A227" s="137" t="s">
        <v>10</v>
      </c>
      <c r="B227" s="138"/>
      <c r="C227" s="117" t="s">
        <v>9</v>
      </c>
      <c r="D227" s="118"/>
      <c r="E227" s="119"/>
      <c r="F227" s="120" t="s">
        <v>7</v>
      </c>
      <c r="G227" s="121"/>
      <c r="H227" s="9" t="s">
        <v>9</v>
      </c>
      <c r="I227" s="8" t="s">
        <v>6</v>
      </c>
    </row>
    <row r="228" spans="1:9" ht="18.75" x14ac:dyDescent="0.25">
      <c r="A228" s="139" t="s">
        <v>8</v>
      </c>
      <c r="B228" s="140"/>
      <c r="C228" s="141">
        <v>23901732</v>
      </c>
      <c r="D228" s="142"/>
      <c r="E228" s="143"/>
      <c r="F228" s="144" t="s">
        <v>7</v>
      </c>
      <c r="G228" s="145"/>
      <c r="H228" s="13" t="s">
        <v>11</v>
      </c>
      <c r="I228" s="7" t="s">
        <v>6</v>
      </c>
    </row>
    <row r="229" spans="1:9" ht="18.75" x14ac:dyDescent="0.25">
      <c r="A229" s="148" t="s">
        <v>5</v>
      </c>
      <c r="B229" s="148"/>
      <c r="C229" s="91">
        <v>-36501.199999999997</v>
      </c>
      <c r="D229" s="91"/>
      <c r="E229" s="149" t="s">
        <v>24</v>
      </c>
      <c r="F229" s="150"/>
      <c r="G229" s="150"/>
      <c r="H229" s="150"/>
      <c r="I229" s="151"/>
    </row>
    <row r="230" spans="1:9" ht="18.75" x14ac:dyDescent="0.25">
      <c r="A230" s="148"/>
      <c r="B230" s="148"/>
      <c r="C230" s="91">
        <v>36501.199999999997</v>
      </c>
      <c r="D230" s="91"/>
      <c r="E230" s="152"/>
      <c r="F230" s="153"/>
      <c r="G230" s="153"/>
      <c r="H230" s="153"/>
      <c r="I230" s="154"/>
    </row>
    <row r="231" spans="1:9" ht="36" customHeight="1" x14ac:dyDescent="0.25">
      <c r="A231" s="114" t="s">
        <v>23</v>
      </c>
      <c r="B231" s="114"/>
      <c r="C231" s="114"/>
      <c r="D231" s="114"/>
      <c r="E231" s="114"/>
      <c r="F231" s="114"/>
      <c r="G231" s="114"/>
      <c r="H231" s="114"/>
      <c r="I231" s="114"/>
    </row>
    <row r="232" spans="1:9" ht="18.75" x14ac:dyDescent="0.25">
      <c r="A232" s="3"/>
    </row>
    <row r="233" spans="1:9" ht="18.75" x14ac:dyDescent="0.25">
      <c r="A233" s="110" t="s">
        <v>22</v>
      </c>
      <c r="B233" s="110"/>
      <c r="C233" s="110"/>
      <c r="D233" s="110"/>
      <c r="E233" s="110"/>
      <c r="F233" s="110"/>
      <c r="G233" s="110"/>
      <c r="H233" s="110"/>
      <c r="I233" s="110"/>
    </row>
    <row r="234" spans="1:9" ht="18.75" x14ac:dyDescent="0.25">
      <c r="A234" s="129" t="s">
        <v>15</v>
      </c>
      <c r="B234" s="129"/>
      <c r="C234" s="129"/>
      <c r="D234" s="14"/>
      <c r="E234" s="14"/>
      <c r="F234" s="14"/>
      <c r="G234" s="14"/>
      <c r="H234" s="14"/>
      <c r="I234" s="14"/>
    </row>
    <row r="235" spans="1:9" ht="18.75" x14ac:dyDescent="0.25">
      <c r="A235" s="130" t="s">
        <v>14</v>
      </c>
      <c r="B235" s="130"/>
      <c r="C235" s="130" t="s">
        <v>13</v>
      </c>
      <c r="D235" s="130"/>
      <c r="E235" s="130"/>
      <c r="F235" s="130"/>
      <c r="G235" s="130"/>
      <c r="H235" s="130"/>
      <c r="I235" s="130"/>
    </row>
    <row r="236" spans="1:9" ht="18.75" x14ac:dyDescent="0.25">
      <c r="A236" s="131" t="s">
        <v>12</v>
      </c>
      <c r="B236" s="131"/>
      <c r="C236" s="132">
        <v>1095515</v>
      </c>
      <c r="D236" s="132"/>
      <c r="E236" s="132"/>
      <c r="F236" s="133" t="s">
        <v>7</v>
      </c>
      <c r="G236" s="133"/>
      <c r="H236" s="11" t="s">
        <v>21</v>
      </c>
      <c r="I236" s="10" t="s">
        <v>6</v>
      </c>
    </row>
    <row r="237" spans="1:9" ht="18.75" x14ac:dyDescent="0.25">
      <c r="A237" s="131" t="s">
        <v>10</v>
      </c>
      <c r="B237" s="131"/>
      <c r="C237" s="117" t="s">
        <v>9</v>
      </c>
      <c r="D237" s="118"/>
      <c r="E237" s="119"/>
      <c r="F237" s="120" t="s">
        <v>7</v>
      </c>
      <c r="G237" s="121"/>
      <c r="H237" s="9" t="s">
        <v>9</v>
      </c>
      <c r="I237" s="8" t="s">
        <v>6</v>
      </c>
    </row>
    <row r="238" spans="1:9" ht="18.75" x14ac:dyDescent="0.25">
      <c r="A238" s="122" t="s">
        <v>8</v>
      </c>
      <c r="B238" s="122"/>
      <c r="C238" s="127">
        <v>38868592</v>
      </c>
      <c r="D238" s="127"/>
      <c r="E238" s="127"/>
      <c r="F238" s="128" t="s">
        <v>7</v>
      </c>
      <c r="G238" s="128"/>
      <c r="H238" s="13" t="s">
        <v>20</v>
      </c>
      <c r="I238" s="7" t="s">
        <v>6</v>
      </c>
    </row>
    <row r="239" spans="1:9" ht="42" customHeight="1" x14ac:dyDescent="0.25">
      <c r="A239" s="94" t="s">
        <v>5</v>
      </c>
      <c r="B239" s="95"/>
      <c r="C239" s="91">
        <v>-250000</v>
      </c>
      <c r="D239" s="91"/>
      <c r="E239" s="91"/>
      <c r="F239" s="77" t="s">
        <v>19</v>
      </c>
      <c r="G239" s="77"/>
      <c r="H239" s="77"/>
      <c r="I239" s="78"/>
    </row>
    <row r="240" spans="1:9" ht="18.75" x14ac:dyDescent="0.25">
      <c r="A240" s="96"/>
      <c r="B240" s="97"/>
      <c r="C240" s="91">
        <f>1194000+150000+1515.15</f>
        <v>1345515.15</v>
      </c>
      <c r="D240" s="91"/>
      <c r="E240" s="91"/>
      <c r="F240" s="92" t="s">
        <v>18</v>
      </c>
      <c r="G240" s="92"/>
      <c r="H240" s="92"/>
      <c r="I240" s="93"/>
    </row>
    <row r="241" spans="1:9" ht="18.75" x14ac:dyDescent="0.25">
      <c r="A241" s="6"/>
      <c r="B241" s="6"/>
      <c r="C241" s="5"/>
      <c r="D241" s="5"/>
      <c r="E241" s="4"/>
      <c r="F241" s="4"/>
      <c r="G241" s="4"/>
      <c r="H241" s="4"/>
      <c r="I241" s="4"/>
    </row>
    <row r="242" spans="1:9" ht="18.75" x14ac:dyDescent="0.25">
      <c r="A242" s="114" t="s">
        <v>17</v>
      </c>
      <c r="B242" s="114"/>
      <c r="C242" s="114"/>
      <c r="D242" s="114"/>
      <c r="E242" s="114"/>
      <c r="F242" s="114"/>
      <c r="G242" s="114"/>
      <c r="H242" s="114"/>
      <c r="I242" s="114"/>
    </row>
    <row r="243" spans="1:9" ht="18.75" x14ac:dyDescent="0.25">
      <c r="A243" s="12"/>
    </row>
    <row r="244" spans="1:9" ht="18.75" x14ac:dyDescent="0.25">
      <c r="A244" s="110" t="s">
        <v>16</v>
      </c>
      <c r="B244" s="110"/>
      <c r="C244" s="110"/>
      <c r="D244" s="110"/>
      <c r="E244" s="110"/>
      <c r="F244" s="110"/>
      <c r="G244" s="110"/>
      <c r="H244" s="110"/>
      <c r="I244" s="110"/>
    </row>
    <row r="245" spans="1:9" ht="18.75" x14ac:dyDescent="0.25">
      <c r="A245" s="129" t="s">
        <v>15</v>
      </c>
      <c r="B245" s="129"/>
      <c r="C245" s="129"/>
      <c r="D245" s="12"/>
      <c r="E245" s="12"/>
      <c r="F245" s="12"/>
      <c r="G245" s="12"/>
      <c r="H245" s="12"/>
      <c r="I245" s="12"/>
    </row>
    <row r="246" spans="1:9" ht="18.75" x14ac:dyDescent="0.25">
      <c r="A246" s="134" t="s">
        <v>14</v>
      </c>
      <c r="B246" s="135"/>
      <c r="C246" s="134" t="s">
        <v>13</v>
      </c>
      <c r="D246" s="136"/>
      <c r="E246" s="136"/>
      <c r="F246" s="136"/>
      <c r="G246" s="136"/>
      <c r="H246" s="136"/>
      <c r="I246" s="135"/>
    </row>
    <row r="247" spans="1:9" ht="18.75" x14ac:dyDescent="0.25">
      <c r="A247" s="137" t="s">
        <v>12</v>
      </c>
      <c r="B247" s="138"/>
      <c r="C247" s="124">
        <v>208000</v>
      </c>
      <c r="D247" s="125"/>
      <c r="E247" s="126"/>
      <c r="F247" s="146" t="s">
        <v>7</v>
      </c>
      <c r="G247" s="147"/>
      <c r="H247" s="11" t="s">
        <v>11</v>
      </c>
      <c r="I247" s="10" t="s">
        <v>6</v>
      </c>
    </row>
    <row r="248" spans="1:9" ht="18.75" x14ac:dyDescent="0.25">
      <c r="A248" s="137" t="s">
        <v>10</v>
      </c>
      <c r="B248" s="138"/>
      <c r="C248" s="117" t="s">
        <v>9</v>
      </c>
      <c r="D248" s="118"/>
      <c r="E248" s="119"/>
      <c r="F248" s="120" t="s">
        <v>7</v>
      </c>
      <c r="G248" s="121"/>
      <c r="H248" s="9" t="s">
        <v>9</v>
      </c>
      <c r="I248" s="8" t="s">
        <v>6</v>
      </c>
    </row>
    <row r="249" spans="1:9" ht="18.75" x14ac:dyDescent="0.25">
      <c r="A249" s="139" t="s">
        <v>8</v>
      </c>
      <c r="B249" s="140"/>
      <c r="C249" s="141">
        <v>5805463</v>
      </c>
      <c r="D249" s="142"/>
      <c r="E249" s="143"/>
      <c r="F249" s="144" t="s">
        <v>7</v>
      </c>
      <c r="G249" s="145"/>
      <c r="H249" s="7">
        <v>30</v>
      </c>
      <c r="I249" s="7" t="s">
        <v>6</v>
      </c>
    </row>
    <row r="250" spans="1:9" ht="18" customHeight="1" x14ac:dyDescent="0.25">
      <c r="A250" s="79" t="s">
        <v>5</v>
      </c>
      <c r="B250" s="80"/>
      <c r="C250" s="98">
        <v>68000</v>
      </c>
      <c r="D250" s="99"/>
      <c r="E250" s="99"/>
      <c r="F250" s="115" t="s">
        <v>4</v>
      </c>
      <c r="G250" s="115"/>
      <c r="H250" s="115"/>
      <c r="I250" s="115"/>
    </row>
    <row r="251" spans="1:9" ht="18.75" x14ac:dyDescent="0.25">
      <c r="A251" s="81"/>
      <c r="B251" s="82"/>
      <c r="C251" s="98">
        <v>140000</v>
      </c>
      <c r="D251" s="99"/>
      <c r="E251" s="99"/>
      <c r="F251" s="92" t="s">
        <v>3</v>
      </c>
      <c r="G251" s="92"/>
      <c r="H251" s="92"/>
      <c r="I251" s="93"/>
    </row>
    <row r="252" spans="1:9" ht="18" customHeight="1" x14ac:dyDescent="0.25">
      <c r="A252" s="81"/>
      <c r="B252" s="82"/>
      <c r="C252" s="98">
        <v>-21514.84</v>
      </c>
      <c r="D252" s="99"/>
      <c r="E252" s="99"/>
      <c r="F252" s="104" t="s">
        <v>2</v>
      </c>
      <c r="G252" s="105"/>
      <c r="H252" s="105"/>
      <c r="I252" s="106"/>
    </row>
    <row r="253" spans="1:9" ht="18.75" x14ac:dyDescent="0.25">
      <c r="A253" s="83"/>
      <c r="B253" s="84"/>
      <c r="C253" s="98">
        <v>21514.84</v>
      </c>
      <c r="D253" s="99"/>
      <c r="E253" s="99"/>
      <c r="F253" s="107"/>
      <c r="G253" s="108"/>
      <c r="H253" s="108"/>
      <c r="I253" s="109"/>
    </row>
    <row r="254" spans="1:9" ht="18.75" x14ac:dyDescent="0.25">
      <c r="A254" s="6"/>
      <c r="B254" s="6"/>
      <c r="C254" s="5"/>
      <c r="D254" s="5"/>
      <c r="E254" s="4"/>
      <c r="F254" s="4"/>
      <c r="G254" s="4"/>
      <c r="H254" s="4"/>
      <c r="I254" s="4"/>
    </row>
    <row r="255" spans="1:9" ht="18.75" x14ac:dyDescent="0.25">
      <c r="A255" s="110" t="s">
        <v>1</v>
      </c>
      <c r="B255" s="110"/>
      <c r="C255" s="110"/>
      <c r="D255" s="110"/>
      <c r="E255" s="110"/>
      <c r="F255" s="110"/>
      <c r="G255" s="110"/>
      <c r="H255" s="110"/>
      <c r="I255" s="110"/>
    </row>
    <row r="256" spans="1:9" ht="18.75" x14ac:dyDescent="0.25">
      <c r="A256" s="110" t="s">
        <v>0</v>
      </c>
      <c r="B256" s="110"/>
      <c r="C256" s="110"/>
      <c r="D256" s="110"/>
      <c r="E256" s="110"/>
      <c r="F256" s="110"/>
      <c r="G256" s="110"/>
      <c r="H256" s="110"/>
      <c r="I256" s="110"/>
    </row>
    <row r="258" spans="1:9" ht="18.75" x14ac:dyDescent="0.25">
      <c r="A258" s="3"/>
      <c r="C258" s="2"/>
      <c r="D258" s="2"/>
      <c r="E258" s="2"/>
      <c r="F258" s="1"/>
      <c r="G258" s="1"/>
      <c r="H258" s="1"/>
      <c r="I258" s="1"/>
    </row>
  </sheetData>
  <mergeCells count="398">
    <mergeCell ref="A13:D13"/>
    <mergeCell ref="E13:F13"/>
    <mergeCell ref="A14:D14"/>
    <mergeCell ref="D17:D20"/>
    <mergeCell ref="A1:I1"/>
    <mergeCell ref="A3:I3"/>
    <mergeCell ref="A4:I4"/>
    <mergeCell ref="A5:I5"/>
    <mergeCell ref="A7:I7"/>
    <mergeCell ref="H17:I17"/>
    <mergeCell ref="E14:F14"/>
    <mergeCell ref="E17:F17"/>
    <mergeCell ref="E19:F19"/>
    <mergeCell ref="H19:I19"/>
    <mergeCell ref="E20:F20"/>
    <mergeCell ref="H20:I20"/>
    <mergeCell ref="A23:I23"/>
    <mergeCell ref="A25:B25"/>
    <mergeCell ref="A42:D42"/>
    <mergeCell ref="A22:I22"/>
    <mergeCell ref="A15:C20"/>
    <mergeCell ref="E15:F16"/>
    <mergeCell ref="G15:G16"/>
    <mergeCell ref="H15:I16"/>
    <mergeCell ref="E18:F18"/>
    <mergeCell ref="H18:I18"/>
    <mergeCell ref="A43:D43"/>
    <mergeCell ref="A44:D44"/>
    <mergeCell ref="A45:D45"/>
    <mergeCell ref="A46:D46"/>
    <mergeCell ref="A26:D26"/>
    <mergeCell ref="A30:D30"/>
    <mergeCell ref="A31:D31"/>
    <mergeCell ref="A34:D34"/>
    <mergeCell ref="A35:D35"/>
    <mergeCell ref="A39:D39"/>
    <mergeCell ref="A37:D37"/>
    <mergeCell ref="A36:D36"/>
    <mergeCell ref="A38:D38"/>
    <mergeCell ref="A40:D40"/>
    <mergeCell ref="A41:D41"/>
    <mergeCell ref="A57:D57"/>
    <mergeCell ref="A58:D58"/>
    <mergeCell ref="A47:D47"/>
    <mergeCell ref="A52:I52"/>
    <mergeCell ref="A54:I54"/>
    <mergeCell ref="A48:D48"/>
    <mergeCell ref="A49:E49"/>
    <mergeCell ref="A53:I53"/>
    <mergeCell ref="A70:E70"/>
    <mergeCell ref="A72:I72"/>
    <mergeCell ref="A74:I74"/>
    <mergeCell ref="A75:I75"/>
    <mergeCell ref="A76:B76"/>
    <mergeCell ref="A59:D59"/>
    <mergeCell ref="A60:D60"/>
    <mergeCell ref="C92:E92"/>
    <mergeCell ref="C80:E80"/>
    <mergeCell ref="F80:I80"/>
    <mergeCell ref="C81:E81"/>
    <mergeCell ref="C90:E90"/>
    <mergeCell ref="F81:I81"/>
    <mergeCell ref="C82:E82"/>
    <mergeCell ref="F78:G78"/>
    <mergeCell ref="A79:B79"/>
    <mergeCell ref="C79:E79"/>
    <mergeCell ref="F79:G79"/>
    <mergeCell ref="C77:E77"/>
    <mergeCell ref="C87:E87"/>
    <mergeCell ref="C88:E88"/>
    <mergeCell ref="C89:E89"/>
    <mergeCell ref="F82:I82"/>
    <mergeCell ref="C83:E83"/>
    <mergeCell ref="F83:I83"/>
    <mergeCell ref="A105:I105"/>
    <mergeCell ref="A6:I6"/>
    <mergeCell ref="A8:I8"/>
    <mergeCell ref="A10:I10"/>
    <mergeCell ref="A12:D12"/>
    <mergeCell ref="E12:F12"/>
    <mergeCell ref="A95:I95"/>
    <mergeCell ref="A96:I96"/>
    <mergeCell ref="A97:B97"/>
    <mergeCell ref="C91:E91"/>
    <mergeCell ref="C76:I76"/>
    <mergeCell ref="A61:D61"/>
    <mergeCell ref="A62:D62"/>
    <mergeCell ref="A63:D63"/>
    <mergeCell ref="A64:D64"/>
    <mergeCell ref="A65:D65"/>
    <mergeCell ref="A66:D66"/>
    <mergeCell ref="A67:D67"/>
    <mergeCell ref="A68:D68"/>
    <mergeCell ref="A69:D69"/>
    <mergeCell ref="A77:B77"/>
    <mergeCell ref="F77:G77"/>
    <mergeCell ref="A78:B78"/>
    <mergeCell ref="C78:E78"/>
    <mergeCell ref="A94:I94"/>
    <mergeCell ref="F87:I87"/>
    <mergeCell ref="F88:I88"/>
    <mergeCell ref="F89:I89"/>
    <mergeCell ref="A80:B93"/>
    <mergeCell ref="C97:I97"/>
    <mergeCell ref="A98:B98"/>
    <mergeCell ref="C98:E98"/>
    <mergeCell ref="F98:G98"/>
    <mergeCell ref="C84:E84"/>
    <mergeCell ref="F84:I84"/>
    <mergeCell ref="C85:E85"/>
    <mergeCell ref="F85:I85"/>
    <mergeCell ref="C86:E86"/>
    <mergeCell ref="F86:I86"/>
    <mergeCell ref="F90:I91"/>
    <mergeCell ref="F92:I93"/>
    <mergeCell ref="C93:E93"/>
    <mergeCell ref="A99:B99"/>
    <mergeCell ref="C99:E99"/>
    <mergeCell ref="F99:G99"/>
    <mergeCell ref="A100:B100"/>
    <mergeCell ref="C100:E100"/>
    <mergeCell ref="F100:G100"/>
    <mergeCell ref="C101:E101"/>
    <mergeCell ref="F101:I101"/>
    <mergeCell ref="C102:E102"/>
    <mergeCell ref="F102:I103"/>
    <mergeCell ref="C103:E103"/>
    <mergeCell ref="A101:B103"/>
    <mergeCell ref="A106:I106"/>
    <mergeCell ref="A107:I107"/>
    <mergeCell ref="A109:B109"/>
    <mergeCell ref="C109:I109"/>
    <mergeCell ref="A110:B110"/>
    <mergeCell ref="C110:E110"/>
    <mergeCell ref="F110:G110"/>
    <mergeCell ref="A111:B111"/>
    <mergeCell ref="C111:E111"/>
    <mergeCell ref="F111:G111"/>
    <mergeCell ref="A112:B112"/>
    <mergeCell ref="C112:E112"/>
    <mergeCell ref="F112:G112"/>
    <mergeCell ref="A114:B114"/>
    <mergeCell ref="C114:E114"/>
    <mergeCell ref="F114:I114"/>
    <mergeCell ref="A116:I116"/>
    <mergeCell ref="A117:I117"/>
    <mergeCell ref="A118:I118"/>
    <mergeCell ref="C113:E113"/>
    <mergeCell ref="F113:I113"/>
    <mergeCell ref="C126:E126"/>
    <mergeCell ref="F126:I126"/>
    <mergeCell ref="A120:B120"/>
    <mergeCell ref="C120:I120"/>
    <mergeCell ref="A121:B121"/>
    <mergeCell ref="C121:E121"/>
    <mergeCell ref="F121:G121"/>
    <mergeCell ref="A122:B122"/>
    <mergeCell ref="C122:E122"/>
    <mergeCell ref="F122:G122"/>
    <mergeCell ref="A123:B123"/>
    <mergeCell ref="C123:E123"/>
    <mergeCell ref="F123:G123"/>
    <mergeCell ref="C124:E124"/>
    <mergeCell ref="F124:I124"/>
    <mergeCell ref="C125:E125"/>
    <mergeCell ref="F125:I125"/>
    <mergeCell ref="C127:E127"/>
    <mergeCell ref="F127:I127"/>
    <mergeCell ref="C128:E128"/>
    <mergeCell ref="F128:I128"/>
    <mergeCell ref="C129:E129"/>
    <mergeCell ref="F129:I129"/>
    <mergeCell ref="C130:E130"/>
    <mergeCell ref="F130:I130"/>
    <mergeCell ref="C131:E131"/>
    <mergeCell ref="F131:I131"/>
    <mergeCell ref="C132:E132"/>
    <mergeCell ref="F132:I132"/>
    <mergeCell ref="C133:E133"/>
    <mergeCell ref="F133:I133"/>
    <mergeCell ref="C134:E134"/>
    <mergeCell ref="F134:I134"/>
    <mergeCell ref="C135:E135"/>
    <mergeCell ref="F135:I135"/>
    <mergeCell ref="C136:E136"/>
    <mergeCell ref="F136:I136"/>
    <mergeCell ref="C137:E137"/>
    <mergeCell ref="F137:I137"/>
    <mergeCell ref="C138:E138"/>
    <mergeCell ref="F138:I138"/>
    <mergeCell ref="C139:E139"/>
    <mergeCell ref="F139:I139"/>
    <mergeCell ref="C140:E140"/>
    <mergeCell ref="F140:I140"/>
    <mergeCell ref="C141:E141"/>
    <mergeCell ref="F141:I141"/>
    <mergeCell ref="F151:I151"/>
    <mergeCell ref="C152:E152"/>
    <mergeCell ref="F152:I152"/>
    <mergeCell ref="C150:E150"/>
    <mergeCell ref="F150:I150"/>
    <mergeCell ref="C157:E157"/>
    <mergeCell ref="F157:I157"/>
    <mergeCell ref="C142:E142"/>
    <mergeCell ref="F142:I142"/>
    <mergeCell ref="C143:E143"/>
    <mergeCell ref="F143:I143"/>
    <mergeCell ref="C144:E144"/>
    <mergeCell ref="F144:I144"/>
    <mergeCell ref="C145:E145"/>
    <mergeCell ref="F145:I145"/>
    <mergeCell ref="C146:E146"/>
    <mergeCell ref="F146:I146"/>
    <mergeCell ref="A168:I168"/>
    <mergeCell ref="C161:E161"/>
    <mergeCell ref="C162:E162"/>
    <mergeCell ref="F162:I162"/>
    <mergeCell ref="C154:E154"/>
    <mergeCell ref="F154:I154"/>
    <mergeCell ref="C155:E155"/>
    <mergeCell ref="F155:I156"/>
    <mergeCell ref="C156:E156"/>
    <mergeCell ref="C163:E163"/>
    <mergeCell ref="F160:I160"/>
    <mergeCell ref="C164:E164"/>
    <mergeCell ref="F161:I161"/>
    <mergeCell ref="F163:I164"/>
    <mergeCell ref="A124:B164"/>
    <mergeCell ref="C160:E160"/>
    <mergeCell ref="C158:E158"/>
    <mergeCell ref="F158:I158"/>
    <mergeCell ref="C159:E159"/>
    <mergeCell ref="F159:I159"/>
    <mergeCell ref="A166:I166"/>
    <mergeCell ref="C147:E147"/>
    <mergeCell ref="F147:I147"/>
    <mergeCell ref="C151:E151"/>
    <mergeCell ref="A170:C170"/>
    <mergeCell ref="A172:B172"/>
    <mergeCell ref="C172:I172"/>
    <mergeCell ref="A173:B173"/>
    <mergeCell ref="C173:E173"/>
    <mergeCell ref="F173:G173"/>
    <mergeCell ref="C180:D180"/>
    <mergeCell ref="E180:I181"/>
    <mergeCell ref="A174:B174"/>
    <mergeCell ref="C174:E174"/>
    <mergeCell ref="F174:G174"/>
    <mergeCell ref="A175:B175"/>
    <mergeCell ref="C175:E175"/>
    <mergeCell ref="F175:G175"/>
    <mergeCell ref="C176:D176"/>
    <mergeCell ref="E176:I177"/>
    <mergeCell ref="C177:D177"/>
    <mergeCell ref="C178:D178"/>
    <mergeCell ref="E178:I178"/>
    <mergeCell ref="C179:D179"/>
    <mergeCell ref="E179:I179"/>
    <mergeCell ref="C181:D181"/>
    <mergeCell ref="C182:D182"/>
    <mergeCell ref="E182:I182"/>
    <mergeCell ref="C183:D183"/>
    <mergeCell ref="E183:I183"/>
    <mergeCell ref="C184:D184"/>
    <mergeCell ref="E184:I184"/>
    <mergeCell ref="C185:D185"/>
    <mergeCell ref="E185:I185"/>
    <mergeCell ref="C186:D186"/>
    <mergeCell ref="E186:I186"/>
    <mergeCell ref="C187:D187"/>
    <mergeCell ref="E187:I188"/>
    <mergeCell ref="C188:D188"/>
    <mergeCell ref="C189:D189"/>
    <mergeCell ref="E189:I190"/>
    <mergeCell ref="C190:D190"/>
    <mergeCell ref="C191:D191"/>
    <mergeCell ref="E191:I191"/>
    <mergeCell ref="C192:D192"/>
    <mergeCell ref="E192:I192"/>
    <mergeCell ref="C193:D193"/>
    <mergeCell ref="E193:I193"/>
    <mergeCell ref="C194:D194"/>
    <mergeCell ref="E194:I194"/>
    <mergeCell ref="C195:D195"/>
    <mergeCell ref="E195:I195"/>
    <mergeCell ref="C196:D196"/>
    <mergeCell ref="E196:I196"/>
    <mergeCell ref="C197:D197"/>
    <mergeCell ref="E197:I197"/>
    <mergeCell ref="C198:D198"/>
    <mergeCell ref="E198:I198"/>
    <mergeCell ref="C199:D199"/>
    <mergeCell ref="E199:I199"/>
    <mergeCell ref="C200:D200"/>
    <mergeCell ref="E200:I200"/>
    <mergeCell ref="A207:I207"/>
    <mergeCell ref="A210:C210"/>
    <mergeCell ref="C205:D205"/>
    <mergeCell ref="E205:I205"/>
    <mergeCell ref="C204:D204"/>
    <mergeCell ref="E204:I204"/>
    <mergeCell ref="A211:B211"/>
    <mergeCell ref="C211:I211"/>
    <mergeCell ref="A212:B212"/>
    <mergeCell ref="C212:E212"/>
    <mergeCell ref="F212:G212"/>
    <mergeCell ref="A213:B213"/>
    <mergeCell ref="C213:E213"/>
    <mergeCell ref="F213:G213"/>
    <mergeCell ref="A214:B214"/>
    <mergeCell ref="C214:E214"/>
    <mergeCell ref="F214:G214"/>
    <mergeCell ref="A215:B217"/>
    <mergeCell ref="C215:E215"/>
    <mergeCell ref="F215:I215"/>
    <mergeCell ref="C216:E216"/>
    <mergeCell ref="F216:I216"/>
    <mergeCell ref="C217:E217"/>
    <mergeCell ref="F217:I217"/>
    <mergeCell ref="A219:I219"/>
    <mergeCell ref="A221:I221"/>
    <mergeCell ref="A223:C223"/>
    <mergeCell ref="A225:B225"/>
    <mergeCell ref="C225:I225"/>
    <mergeCell ref="A226:B226"/>
    <mergeCell ref="C226:E226"/>
    <mergeCell ref="F226:G226"/>
    <mergeCell ref="A227:B227"/>
    <mergeCell ref="C227:E227"/>
    <mergeCell ref="F227:G227"/>
    <mergeCell ref="A228:B228"/>
    <mergeCell ref="C228:E228"/>
    <mergeCell ref="F228:G228"/>
    <mergeCell ref="A229:B230"/>
    <mergeCell ref="C229:D229"/>
    <mergeCell ref="E229:I230"/>
    <mergeCell ref="C230:D230"/>
    <mergeCell ref="A231:I231"/>
    <mergeCell ref="A233:I233"/>
    <mergeCell ref="A249:B249"/>
    <mergeCell ref="C249:E249"/>
    <mergeCell ref="F249:G249"/>
    <mergeCell ref="A244:I244"/>
    <mergeCell ref="A245:C245"/>
    <mergeCell ref="A237:B237"/>
    <mergeCell ref="F247:G247"/>
    <mergeCell ref="A248:B248"/>
    <mergeCell ref="C248:E248"/>
    <mergeCell ref="F248:G248"/>
    <mergeCell ref="C239:E239"/>
    <mergeCell ref="A255:I255"/>
    <mergeCell ref="A256:I256"/>
    <mergeCell ref="A27:D27"/>
    <mergeCell ref="A28:D28"/>
    <mergeCell ref="A29:D29"/>
    <mergeCell ref="A32:D32"/>
    <mergeCell ref="A33:D33"/>
    <mergeCell ref="A242:I242"/>
    <mergeCell ref="C153:E153"/>
    <mergeCell ref="F153:I153"/>
    <mergeCell ref="C148:E148"/>
    <mergeCell ref="F148:I148"/>
    <mergeCell ref="C149:E149"/>
    <mergeCell ref="F149:I149"/>
    <mergeCell ref="C237:E237"/>
    <mergeCell ref="F237:G237"/>
    <mergeCell ref="A238:B238"/>
    <mergeCell ref="E202:I202"/>
    <mergeCell ref="C203:D203"/>
    <mergeCell ref="E203:I203"/>
    <mergeCell ref="C247:E247"/>
    <mergeCell ref="C238:E238"/>
    <mergeCell ref="F238:G238"/>
    <mergeCell ref="A234:C234"/>
    <mergeCell ref="F239:I239"/>
    <mergeCell ref="A250:B253"/>
    <mergeCell ref="A176:B205"/>
    <mergeCell ref="C240:E240"/>
    <mergeCell ref="F240:I240"/>
    <mergeCell ref="A239:B240"/>
    <mergeCell ref="C251:E251"/>
    <mergeCell ref="F251:I251"/>
    <mergeCell ref="C201:D201"/>
    <mergeCell ref="E201:I201"/>
    <mergeCell ref="C202:D202"/>
    <mergeCell ref="C252:E252"/>
    <mergeCell ref="C253:E253"/>
    <mergeCell ref="F252:I253"/>
    <mergeCell ref="A235:B235"/>
    <mergeCell ref="C235:I235"/>
    <mergeCell ref="A236:B236"/>
    <mergeCell ref="C236:E236"/>
    <mergeCell ref="F236:G236"/>
    <mergeCell ref="C250:E250"/>
    <mergeCell ref="F250:I250"/>
    <mergeCell ref="A246:B246"/>
    <mergeCell ref="C246:I246"/>
    <mergeCell ref="A247:B247"/>
  </mergeCells>
  <pageMargins left="0.70866141732283472" right="0.31496062992125984" top="0.19685039370078741" bottom="0.19685039370078741" header="0.31496062992125984" footer="0.31496062992125984"/>
  <pageSetup paperSize="9" scale="66"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19.09.2022 Совет</vt:lpstr>
      <vt:lpstr>'19.09.2022 Совет'!OLE_LINK2</vt:lpstr>
      <vt:lpstr>'19.09.2022 Совет'!OLE_LINK3</vt:lpstr>
      <vt:lpstr>'19.09.2022 Совет'!OLE_LINK6</vt:lpstr>
      <vt:lpstr>'19.09.2022 Совет'!Область_печати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Fin#Nach#1</cp:lastModifiedBy>
  <dcterms:created xsi:type="dcterms:W3CDTF">2022-09-13T04:41:38Z</dcterms:created>
  <dcterms:modified xsi:type="dcterms:W3CDTF">2022-09-16T10:11:45Z</dcterms:modified>
</cp:coreProperties>
</file>