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85" tabRatio="775" activeTab="1"/>
  </bookViews>
  <sheets>
    <sheet name="доходы 2021" sheetId="1" r:id="rId1"/>
    <sheet name="расходы 2021" sheetId="2" r:id="rId2"/>
  </sheets>
  <definedNames/>
  <calcPr fullCalcOnLoad="1"/>
</workbook>
</file>

<file path=xl/sharedStrings.xml><?xml version="1.0" encoding="utf-8"?>
<sst xmlns="http://schemas.openxmlformats.org/spreadsheetml/2006/main" count="210" uniqueCount="199">
  <si>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</si>
  <si>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</si>
  <si>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</si>
  <si>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</si>
  <si>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</si>
  <si>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</si>
  <si>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</si>
  <si>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</si>
  <si>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</si>
  <si>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</si>
  <si>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</si>
  <si>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</si>
  <si>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</si>
  <si>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</si>
  <si>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</si>
  <si>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</si>
  <si>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</si>
  <si>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</si>
  <si>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</si>
  <si>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</si>
  <si>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</si>
  <si>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</si>
  <si>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</si>
  <si>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</si>
  <si>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</si>
  <si>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</si>
  <si>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</si>
  <si>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</si>
  <si>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</si>
  <si>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</si>
  <si>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</si>
  <si>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</si>
  <si>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</si>
  <si>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</si>
  <si>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</si>
  <si>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</si>
  <si>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</si>
  <si>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</si>
  <si>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</si>
  <si>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</si>
  <si>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</si>
  <si>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</si>
  <si>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>0600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</si>
  <si>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</si>
  <si>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</si>
  <si>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</si>
  <si>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</si>
  <si>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</si>
  <si>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</si>
  <si>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</si>
  <si>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</si>
  <si>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</si>
  <si>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</si>
  <si>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</si>
  <si>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</si>
  <si>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</si>
  <si>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</si>
  <si>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</si>
  <si>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</si>
  <si>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</si>
  <si>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</si>
  <si>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</si>
  <si>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</si>
  <si>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</si>
  <si>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</si>
  <si>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</si>
  <si>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</si>
  <si>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</si>
  <si>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</si>
  <si>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</si>
  <si>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</si>
  <si>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>1200</t>
  </si>
  <si>
    <t xml:space="preserve">    Периодическая печать и издательства</t>
  </si>
  <si>
    <t>1202</t>
  </si>
  <si>
    <t>Судебная система</t>
  </si>
  <si>
    <t>0105</t>
  </si>
  <si>
    <t>НАЦИОНАЛЬНАЯ ОБОРОНА</t>
  </si>
  <si>
    <t xml:space="preserve">  Мобилизационная и вневойсковая подготовка</t>
  </si>
  <si>
    <t>0200</t>
  </si>
  <si>
    <t>0203</t>
  </si>
  <si>
    <t>0605</t>
  </si>
  <si>
    <t xml:space="preserve">  Другие вопросы в области охраны окружающей среды</t>
  </si>
  <si>
    <t>1102</t>
  </si>
  <si>
    <t xml:space="preserve">  Массовый спорт</t>
  </si>
  <si>
    <t>ОХРАНА ОКРУЖАЮЩЕЙ СРЕДЫ</t>
  </si>
  <si>
    <t>СРЕДСТВА МАССОВОЙ ИНФОРМАЦИИ</t>
  </si>
  <si>
    <t>изменения 1</t>
  </si>
  <si>
    <t>изменения 2</t>
  </si>
  <si>
    <t>изменения 3</t>
  </si>
  <si>
    <t>изменения 4</t>
  </si>
  <si>
    <t>ВСЕГО РАСХОДОВ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</si>
  <si>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</si>
  <si>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</si>
  <si>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</si>
  <si>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</si>
  <si>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</si>
  <si>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</si>
  <si>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</si>
  <si>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</si>
  <si>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</si>
  <si>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</si>
  <si>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</si>
  <si>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</si>
  <si>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</si>
  <si>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</si>
  <si>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</si>
  <si>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</si>
  <si>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</si>
  <si>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</si>
  <si>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</si>
  <si>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</si>
  <si>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</si>
  <si>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</si>
  <si>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 xml:space="preserve">Налог на имущество физических лиц 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</si>
  <si>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</si>
  <si>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</si>
  <si>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</si>
  <si>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</si>
  <si>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</si>
  <si>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</si>
  <si>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</si>
  <si>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</si>
  <si>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</si>
  <si>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</si>
  <si>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</si>
  <si>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</si>
  <si>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</si>
  <si>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</si>
  <si>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</si>
  <si>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</si>
  <si>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</si>
  <si>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</si>
  <si>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</si>
  <si>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</si>
  <si>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</si>
  <si>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</si>
  <si>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</si>
  <si>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</si>
  <si>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</si>
  <si>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</si>
  <si>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</si>
  <si>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</si>
  <si>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</si>
  <si>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</si>
  <si>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</si>
  <si>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</si>
  <si>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</si>
  <si>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</si>
  <si>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</si>
  <si>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</si>
  <si>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Прочие субсидии</t>
  </si>
  <si>
    <t>000 2 02 29999 00 0000 150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</si>
  <si>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</si>
  <si>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</si>
  <si>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</si>
  <si>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</si>
  <si>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</si>
  <si>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</si>
  <si>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</si>
  <si>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</si>
  <si>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</si>
  <si>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</si>
  <si>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</si>
  <si>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</si>
  <si>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</si>
  <si>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</si>
  <si>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</si>
  <si>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</si>
  <si>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Единая субвенция местным бюджетам</t>
  </si>
  <si>
    <t>000 2 02 39998 00 0000 150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</si>
  <si>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</si>
  <si>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</si>
  <si>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</si>
  <si>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</si>
  <si>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</si>
  <si>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</si>
  <si>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000 2 02 25304 00 0000 150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</si>
  <si>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</si>
  <si>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</si>
  <si>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</si>
  <si>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</si>
  <si>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</si>
  <si>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</si>
  <si>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Сведения о внесенных в течение 2021 года изменениях в решение "О бюджете ЗАТО Видяево на 2021 год и плановый период 2022 и 2023 годов"</t>
  </si>
  <si>
    <t>Утверждено решением Совета депутатов ЗАТО Видяево от 23.12.2020 № 292 "О бюджете ЗАТО Видяево на 2021 год и на плановый период 2022 и 2023 годов"</t>
  </si>
  <si>
    <t xml:space="preserve">редакция
РСД от 23.04.2021 № 315 </t>
  </si>
  <si>
    <t xml:space="preserve">редакция
РСД от 10.06.2021 № 325 </t>
  </si>
  <si>
    <t xml:space="preserve">редакция
РСД от 03.12.2021 № 366 </t>
  </si>
  <si>
    <t>редакция
РСД от 30.12.2021 № 387</t>
  </si>
  <si>
    <t>Сведения о внесенных в течение 2020 года изменениях в решение "О бюджете ЗАТО Видяево на 2021 год и плановый период 2022 и 2023 годов"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</si>
  <si>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</si>
  <si>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</si>
  <si>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</si>
  <si>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000 2 02 15001 00 0000 150</t>
  </si>
  <si>
    <t>000 2 02 15002 00 0000 150</t>
  </si>
  <si>
    <t>000 2 02 15010 00 0000 150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</si>
  <si>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</si>
  <si>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</si>
  <si>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000 2 02 45594 04 0000 150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</si>
</sst>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.0_р_._-;\-* #,##0.0_р_._-;_-* &quot;-&quot;??_р_._-;_-@_-"/>
    <numFmt numFmtId="180" formatCode="_-* #,##0.0_р_._-;\-* #,##0.0_р_._-;_-* &quot;-&quot;?_р_._-;_-@_-"/>
    <numFmt numFmtId="181" formatCode="[$€-2]\ ###,000_);[Red]\([$€-2]\ ###,000\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00"/>
    <numFmt numFmtId="191" formatCode="#,##0.0000"/>
    <numFmt numFmtId="192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1">
      <alignment vertical="top" wrapText="1"/>
      <protection/>
    </xf>
    <xf numFmtId="0" fontId="36" fillId="0" borderId="1">
      <alignment vertical="top" wrapText="1"/>
      <protection/>
    </xf>
    <xf numFmtId="49" fontId="34" fillId="0" borderId="1">
      <alignment horizontal="center" vertical="top" shrinkToFit="1"/>
      <protection/>
    </xf>
    <xf numFmtId="4" fontId="36" fillId="16" borderId="1">
      <alignment horizontal="right" vertical="top" shrinkToFit="1"/>
      <protection/>
    </xf>
    <xf numFmtId="4" fontId="34" fillId="17" borderId="1">
      <alignment horizontal="right" vertical="top" shrinkToFit="1"/>
      <protection/>
    </xf>
    <xf numFmtId="4" fontId="36" fillId="17" borderId="1">
      <alignment horizontal="right" vertical="top" shrinkToFit="1"/>
      <protection/>
    </xf>
    <xf numFmtId="4" fontId="35" fillId="17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top" wrapText="1"/>
    </xf>
    <xf numFmtId="49" fontId="38" fillId="0" borderId="1" xfId="36" applyNumberFormat="1" applyFont="1" applyFill="1" applyProtection="1">
      <alignment horizontal="center" vertical="top" shrinkToFit="1"/>
      <protection/>
    </xf>
    <xf numFmtId="4" fontId="38" fillId="0" borderId="1" xfId="37" applyNumberFormat="1" applyFont="1" applyFill="1" applyProtection="1">
      <alignment horizontal="right" vertical="top" shrinkToFit="1"/>
      <protection/>
    </xf>
    <xf numFmtId="0" fontId="38" fillId="0" borderId="0" xfId="0" applyFont="1" applyFill="1" applyAlignment="1">
      <alignment vertical="top" wrapText="1"/>
    </xf>
    <xf numFmtId="49" fontId="39" fillId="0" borderId="1" xfId="36" applyNumberFormat="1" applyFont="1" applyFill="1" applyProtection="1">
      <alignment horizontal="center" vertical="top" shrinkToFit="1"/>
      <protection/>
    </xf>
    <xf numFmtId="4" fontId="39" fillId="0" borderId="1" xfId="37" applyNumberFormat="1" applyFont="1" applyFill="1" applyProtection="1">
      <alignment horizontal="right" vertical="top" shrinkToFit="1"/>
      <protection/>
    </xf>
    <xf numFmtId="0" fontId="21" fillId="0" borderId="0" xfId="0" applyFont="1" applyFill="1" applyAlignment="1">
      <alignment vertical="top" wrapText="1"/>
    </xf>
    <xf numFmtId="4" fontId="40" fillId="0" borderId="0" xfId="0" applyNumberFormat="1" applyFont="1" applyFill="1" applyAlignment="1">
      <alignment horizontal="left" wrapText="1"/>
    </xf>
    <xf numFmtId="4" fontId="40" fillId="0" borderId="0" xfId="0" applyNumberFormat="1" applyFont="1" applyFill="1" applyAlignment="1">
      <alignment horizontal="center" wrapText="1"/>
    </xf>
    <xf numFmtId="4" fontId="40" fillId="0" borderId="0" xfId="0" applyNumberFormat="1" applyFont="1" applyFill="1" applyAlignment="1">
      <alignment horizontal="right" wrapText="1"/>
    </xf>
    <xf numFmtId="4" fontId="41" fillId="0" borderId="0" xfId="0" applyNumberFormat="1" applyFont="1" applyFill="1" applyAlignment="1">
      <alignment vertical="top" wrapText="1"/>
    </xf>
    <xf numFmtId="4" fontId="40" fillId="0" borderId="0" xfId="0" applyNumberFormat="1" applyFont="1" applyFill="1" applyAlignment="1">
      <alignment vertical="top" wrapText="1"/>
    </xf>
    <xf numFmtId="4" fontId="20" fillId="0" borderId="0" xfId="0" applyNumberFormat="1" applyFont="1" applyFill="1" applyAlignment="1">
      <alignment horizontal="right" wrapText="1"/>
    </xf>
    <xf numFmtId="0" fontId="38" fillId="0" borderId="1" xfId="35" applyNumberFormat="1" applyFont="1" applyFill="1" applyAlignment="1" applyProtection="1">
      <alignment horizontal="left" vertical="top" wrapText="1"/>
      <protection/>
    </xf>
    <xf numFmtId="0" fontId="39" fillId="0" borderId="1" xfId="35" applyNumberFormat="1" applyFont="1" applyFill="1" applyAlignment="1" applyProtection="1">
      <alignment horizontal="left" vertical="top" wrapText="1"/>
      <protection/>
    </xf>
    <xf numFmtId="4" fontId="22" fillId="0" borderId="1" xfId="37" applyNumberFormat="1" applyFont="1" applyFill="1" applyProtection="1">
      <alignment horizontal="right" vertical="top" shrinkToFit="1"/>
      <protection/>
    </xf>
    <xf numFmtId="4" fontId="23" fillId="0" borderId="1" xfId="37" applyNumberFormat="1" applyFont="1" applyFill="1" applyProtection="1">
      <alignment horizontal="right" vertical="top" shrinkToFit="1"/>
      <protection/>
    </xf>
    <xf numFmtId="4" fontId="39" fillId="0" borderId="1" xfId="40" applyFont="1" applyFill="1" applyAlignment="1">
      <alignment horizontal="right" vertical="center" shrinkToFit="1"/>
      <protection/>
    </xf>
    <xf numFmtId="4" fontId="23" fillId="0" borderId="1" xfId="37" applyNumberFormat="1" applyFont="1" applyFill="1" applyAlignment="1" applyProtection="1">
      <alignment horizontal="right" vertical="center" shrinkToFit="1"/>
      <protection/>
    </xf>
    <xf numFmtId="4" fontId="39" fillId="0" borderId="1" xfId="40" applyFont="1" applyFill="1" applyAlignment="1">
      <alignment horizontal="right" shrinkToFit="1"/>
      <protection/>
    </xf>
    <xf numFmtId="4" fontId="23" fillId="0" borderId="1" xfId="37" applyNumberFormat="1" applyFont="1" applyFill="1" applyAlignment="1" applyProtection="1">
      <alignment horizontal="right" shrinkToFit="1"/>
      <protection/>
    </xf>
    <xf numFmtId="4" fontId="39" fillId="0" borderId="1" xfId="40" applyFont="1" applyFill="1" applyAlignment="1">
      <alignment horizontal="right" vertical="top" shrinkToFit="1"/>
      <protection/>
    </xf>
    <xf numFmtId="4" fontId="22" fillId="0" borderId="1" xfId="37" applyNumberFormat="1" applyFont="1" applyFill="1" applyAlignment="1" applyProtection="1">
      <alignment horizontal="right" vertical="top" shrinkToFit="1"/>
      <protection/>
    </xf>
    <xf numFmtId="4" fontId="39" fillId="0" borderId="1" xfId="37" applyNumberFormat="1" applyFont="1" applyFill="1" applyAlignment="1" applyProtection="1">
      <alignment horizontal="right" vertical="top" shrinkToFit="1"/>
      <protection/>
    </xf>
    <xf numFmtId="4" fontId="38" fillId="0" borderId="1" xfId="37" applyNumberFormat="1" applyFont="1" applyFill="1" applyAlignment="1" applyProtection="1">
      <alignment horizontal="right" vertical="top" shrinkToFit="1"/>
      <protection/>
    </xf>
    <xf numFmtId="0" fontId="38" fillId="0" borderId="11" xfId="33" applyFont="1" applyBorder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3" fillId="0" borderId="1" xfId="37" applyNumberFormat="1" applyFont="1" applyFill="1" applyAlignment="1" applyProtection="1">
      <alignment horizontal="right" vertical="top" shrinkToFit="1"/>
      <protection/>
    </xf>
    <xf numFmtId="0" fontId="21" fillId="26" borderId="13" xfId="0" applyNumberFormat="1" applyFont="1" applyFill="1" applyBorder="1" applyAlignment="1">
      <alignment horizontal="left" wrapText="1"/>
    </xf>
    <xf numFmtId="0" fontId="20" fillId="27" borderId="13" xfId="0" applyFont="1" applyFill="1" applyBorder="1" applyAlignment="1">
      <alignment horizontal="center" wrapText="1"/>
    </xf>
    <xf numFmtId="0" fontId="21" fillId="26" borderId="12" xfId="0" applyNumberFormat="1" applyFont="1" applyFill="1" applyBorder="1" applyAlignment="1">
      <alignment horizontal="left" wrapText="1"/>
    </xf>
    <xf numFmtId="0" fontId="21" fillId="27" borderId="12" xfId="0" applyFont="1" applyFill="1" applyBorder="1" applyAlignment="1">
      <alignment horizontal="center" wrapText="1"/>
    </xf>
    <xf numFmtId="0" fontId="21" fillId="26" borderId="12" xfId="0" applyNumberFormat="1" applyFont="1" applyFill="1" applyBorder="1" applyAlignment="1">
      <alignment horizontal="left"/>
    </xf>
    <xf numFmtId="0" fontId="21" fillId="26" borderId="12" xfId="0" applyFont="1" applyFill="1" applyBorder="1" applyAlignment="1">
      <alignment horizontal="center" wrapText="1"/>
    </xf>
    <xf numFmtId="0" fontId="20" fillId="26" borderId="12" xfId="0" applyNumberFormat="1" applyFont="1" applyFill="1" applyBorder="1" applyAlignment="1">
      <alignment horizontal="left" wrapText="1"/>
    </xf>
    <xf numFmtId="0" fontId="20" fillId="26" borderId="12" xfId="0" applyFont="1" applyFill="1" applyBorder="1" applyAlignment="1">
      <alignment horizontal="center" wrapText="1"/>
    </xf>
    <xf numFmtId="0" fontId="21" fillId="26" borderId="12" xfId="0" applyFont="1" applyFill="1" applyBorder="1" applyAlignment="1">
      <alignment horizontal="left" vertical="top" wrapText="1"/>
    </xf>
    <xf numFmtId="0" fontId="20" fillId="26" borderId="12" xfId="0" applyNumberFormat="1" applyFont="1" applyFill="1" applyBorder="1" applyAlignment="1">
      <alignment horizontal="left"/>
    </xf>
    <xf numFmtId="4" fontId="21" fillId="26" borderId="14" xfId="0" applyNumberFormat="1" applyFont="1" applyFill="1" applyBorder="1" applyAlignment="1">
      <alignment horizontal="center" wrapText="1"/>
    </xf>
    <xf numFmtId="4" fontId="21" fillId="26" borderId="14" xfId="0" applyNumberFormat="1" applyFont="1" applyFill="1" applyBorder="1" applyAlignment="1">
      <alignment horizontal="center"/>
    </xf>
    <xf numFmtId="4" fontId="20" fillId="26" borderId="14" xfId="0" applyNumberFormat="1" applyFont="1" applyFill="1" applyBorder="1" applyAlignment="1">
      <alignment horizontal="center"/>
    </xf>
    <xf numFmtId="4" fontId="21" fillId="26" borderId="12" xfId="0" applyNumberFormat="1" applyFont="1" applyFill="1" applyBorder="1" applyAlignment="1">
      <alignment horizontal="center"/>
    </xf>
    <xf numFmtId="4" fontId="20" fillId="26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 wrapText="1"/>
    </xf>
    <xf numFmtId="4" fontId="20" fillId="0" borderId="0" xfId="0" applyNumberFormat="1" applyFont="1" applyFill="1" applyAlignment="1">
      <alignment vertical="top" wrapText="1"/>
    </xf>
    <xf numFmtId="4" fontId="21" fillId="0" borderId="12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Alignment="1">
      <alignment horizontal="center" vertical="top" wrapText="1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wrapText="1"/>
    </xf>
    <xf numFmtId="4" fontId="20" fillId="26" borderId="15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right" wrapText="1"/>
    </xf>
    <xf numFmtId="4" fontId="22" fillId="0" borderId="12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38" fillId="0" borderId="12" xfId="0" applyFont="1" applyFill="1" applyBorder="1" applyAlignment="1">
      <alignment horizontal="left" wrapText="1"/>
    </xf>
    <xf numFmtId="0" fontId="20" fillId="27" borderId="12" xfId="0" applyFont="1" applyFill="1" applyBorder="1" applyAlignment="1">
      <alignment horizontal="left" wrapText="1"/>
    </xf>
    <xf numFmtId="0" fontId="20" fillId="27" borderId="12" xfId="0" applyFont="1" applyFill="1" applyBorder="1" applyAlignment="1">
      <alignment horizontal="center" wrapText="1"/>
    </xf>
    <xf numFmtId="4" fontId="22" fillId="0" borderId="1" xfId="37" applyNumberFormat="1" applyFont="1" applyFill="1" applyAlignment="1" applyProtection="1">
      <alignment horizontal="right" shrinkToFit="1"/>
      <protection/>
    </xf>
    <xf numFmtId="4" fontId="23" fillId="0" borderId="17" xfId="37" applyNumberFormat="1" applyFont="1" applyFill="1" applyBorder="1" applyAlignment="1" applyProtection="1">
      <alignment horizontal="right" shrinkToFit="1"/>
      <protection/>
    </xf>
    <xf numFmtId="4" fontId="23" fillId="0" borderId="1" xfId="37" applyNumberFormat="1" applyFont="1" applyFill="1" applyAlignment="1" applyProtection="1">
      <alignment shrinkToFit="1"/>
      <protection/>
    </xf>
    <xf numFmtId="4" fontId="23" fillId="0" borderId="17" xfId="37" applyNumberFormat="1" applyFont="1" applyFill="1" applyBorder="1" applyAlignment="1" applyProtection="1">
      <alignment shrinkToFit="1"/>
      <protection/>
    </xf>
    <xf numFmtId="4" fontId="22" fillId="0" borderId="17" xfId="37" applyNumberFormat="1" applyFont="1" applyFill="1" applyBorder="1" applyAlignment="1" applyProtection="1">
      <alignment shrinkToFit="1"/>
      <protection/>
    </xf>
    <xf numFmtId="4" fontId="23" fillId="0" borderId="12" xfId="37" applyNumberFormat="1" applyFont="1" applyFill="1" applyBorder="1" applyAlignment="1" applyProtection="1">
      <alignment shrinkToFit="1"/>
      <protection/>
    </xf>
    <xf numFmtId="4" fontId="22" fillId="0" borderId="1" xfId="37" applyNumberFormat="1" applyFont="1" applyFill="1" applyAlignment="1" applyProtection="1">
      <alignment shrinkToFit="1"/>
      <protection/>
    </xf>
    <xf numFmtId="4" fontId="22" fillId="26" borderId="12" xfId="0" applyNumberFormat="1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33" xfId="34"/>
    <cellStyle name="xl34" xfId="35"/>
    <cellStyle name="xl35" xfId="36"/>
    <cellStyle name="xl36" xfId="37"/>
    <cellStyle name="xl39" xfId="38"/>
    <cellStyle name="xl41" xfId="39"/>
    <cellStyle name="xl6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39.625" style="1" customWidth="1"/>
    <col min="2" max="2" width="33.125" style="2" customWidth="1"/>
    <col min="3" max="3" width="16.125" style="2" bestFit="1" customWidth="1"/>
    <col min="4" max="4" width="16.125" style="53" bestFit="1" customWidth="1"/>
    <col min="5" max="5" width="15.75390625" style="5" bestFit="1" customWidth="1"/>
    <col min="6" max="6" width="16.125" style="4" bestFit="1" customWidth="1"/>
    <col min="7" max="7" width="15.75390625" style="5" bestFit="1" customWidth="1"/>
    <col min="8" max="8" width="16.125" style="4" bestFit="1" customWidth="1"/>
    <col min="9" max="9" width="15.75390625" style="5" bestFit="1" customWidth="1"/>
    <col min="10" max="10" width="16.125" style="4" bestFit="1" customWidth="1"/>
    <col min="11" max="11" width="15.75390625" style="5" bestFit="1" customWidth="1"/>
    <col min="12" max="16384" width="9.125" style="4" customWidth="1"/>
  </cols>
  <sheetData>
    <row r="1" spans="1:11" ht="18.75">
      <c r="A1" s="65" t="s">
        <v>189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 customHeight="1">
      <c r="A2" s="62" t="s">
        <v>0</v>
      </c>
      <c r="B2" s="62" t="s">
        <v>1</v>
      </c>
      <c r="C2" s="63"/>
      <c r="D2" s="64"/>
      <c r="E2" s="64"/>
      <c r="F2" s="64"/>
      <c r="G2" s="64"/>
      <c r="H2" s="64"/>
      <c r="I2" s="64"/>
      <c r="J2" s="64"/>
      <c r="K2" s="64"/>
    </row>
    <row r="3" spans="1:11" ht="132" customHeight="1">
      <c r="A3" s="62"/>
      <c r="B3" s="62"/>
      <c r="C3" s="30" t="s">
        <v>184</v>
      </c>
      <c r="D3" s="31" t="s">
        <v>185</v>
      </c>
      <c r="E3" s="32" t="s">
        <v>86</v>
      </c>
      <c r="F3" s="31" t="s">
        <v>186</v>
      </c>
      <c r="G3" s="32" t="s">
        <v>87</v>
      </c>
      <c r="H3" s="31" t="s">
        <v>187</v>
      </c>
      <c r="I3" s="32" t="s">
        <v>88</v>
      </c>
      <c r="J3" s="31" t="s">
        <v>188</v>
      </c>
      <c r="K3" s="32" t="s">
        <v>89</v>
      </c>
    </row>
    <row r="4" spans="1:11" ht="26.25">
      <c r="A4" s="36" t="s">
        <v>92</v>
      </c>
      <c r="B4" s="37" t="s">
        <v>93</v>
      </c>
      <c r="C4" s="44">
        <f>C5+C18</f>
        <v>86556261.14</v>
      </c>
      <c r="D4" s="44">
        <f>D5+D18</f>
        <v>86858071.79</v>
      </c>
      <c r="E4" s="70">
        <f aca="true" t="shared" si="0" ref="E4:E52">D4-C4</f>
        <v>301810.65000000596</v>
      </c>
      <c r="F4" s="44">
        <f>F5+F18</f>
        <v>87039268.79</v>
      </c>
      <c r="G4" s="70">
        <f>F4-D4</f>
        <v>181197</v>
      </c>
      <c r="H4" s="44">
        <f>H5+H18</f>
        <v>90057773.43</v>
      </c>
      <c r="I4" s="70">
        <f aca="true" t="shared" si="1" ref="I4:I53">H4-F4</f>
        <v>3018504.6400000006</v>
      </c>
      <c r="J4" s="44">
        <f>J5+J18</f>
        <v>91746848.33000001</v>
      </c>
      <c r="K4" s="70">
        <f aca="true" t="shared" si="2" ref="K4:K53">J4-H4</f>
        <v>1689074.900000006</v>
      </c>
    </row>
    <row r="5" spans="1:11" ht="13.5">
      <c r="A5" s="36" t="s">
        <v>94</v>
      </c>
      <c r="B5" s="37"/>
      <c r="C5" s="44">
        <f>C6+C10+C17+C14+C8</f>
        <v>74005031.9</v>
      </c>
      <c r="D5" s="44">
        <f>D6+D10+D17+D14+D8</f>
        <v>74082974.9</v>
      </c>
      <c r="E5" s="70">
        <f t="shared" si="0"/>
        <v>77943</v>
      </c>
      <c r="F5" s="44">
        <f>F6+F10+F17+F14+F8</f>
        <v>74157874.9</v>
      </c>
      <c r="G5" s="70">
        <f aca="true" t="shared" si="3" ref="G4:G54">F5-D5</f>
        <v>74900</v>
      </c>
      <c r="H5" s="44">
        <f>H6+H10+H17+H14+H8</f>
        <v>74774760</v>
      </c>
      <c r="I5" s="70">
        <f t="shared" si="1"/>
        <v>616885.099999994</v>
      </c>
      <c r="J5" s="44">
        <f>J6+J10+J17+J14+J8</f>
        <v>75911659.9</v>
      </c>
      <c r="K5" s="70">
        <f t="shared" si="2"/>
        <v>1136899.900000006</v>
      </c>
    </row>
    <row r="6" spans="1:11" ht="13.5">
      <c r="A6" s="38" t="s">
        <v>95</v>
      </c>
      <c r="B6" s="37" t="s">
        <v>96</v>
      </c>
      <c r="C6" s="45">
        <f>C7</f>
        <v>69419245</v>
      </c>
      <c r="D6" s="45">
        <f>D7</f>
        <v>69419245</v>
      </c>
      <c r="E6" s="70">
        <f t="shared" si="0"/>
        <v>0</v>
      </c>
      <c r="F6" s="45">
        <f>F7</f>
        <v>69419245</v>
      </c>
      <c r="G6" s="70">
        <f t="shared" si="3"/>
        <v>0</v>
      </c>
      <c r="H6" s="45">
        <f>H7</f>
        <v>69847770.1</v>
      </c>
      <c r="I6" s="70">
        <f t="shared" si="1"/>
        <v>428525.09999999404</v>
      </c>
      <c r="J6" s="45">
        <f>J7</f>
        <v>70565780</v>
      </c>
      <c r="K6" s="70">
        <f t="shared" si="2"/>
        <v>718009.900000006</v>
      </c>
    </row>
    <row r="7" spans="1:11" ht="12.75">
      <c r="A7" s="43" t="s">
        <v>97</v>
      </c>
      <c r="B7" s="41" t="s">
        <v>98</v>
      </c>
      <c r="C7" s="46">
        <v>69419245</v>
      </c>
      <c r="D7" s="46">
        <v>69419245</v>
      </c>
      <c r="E7" s="25">
        <f t="shared" si="0"/>
        <v>0</v>
      </c>
      <c r="F7" s="46">
        <v>69419245</v>
      </c>
      <c r="G7" s="25">
        <f t="shared" si="3"/>
        <v>0</v>
      </c>
      <c r="H7" s="46">
        <v>69847770.1</v>
      </c>
      <c r="I7" s="25">
        <f t="shared" si="1"/>
        <v>428525.09999999404</v>
      </c>
      <c r="J7" s="46">
        <v>70565780</v>
      </c>
      <c r="K7" s="25">
        <f t="shared" si="2"/>
        <v>718009.900000006</v>
      </c>
    </row>
    <row r="8" spans="1:11" ht="39">
      <c r="A8" s="36" t="s">
        <v>99</v>
      </c>
      <c r="B8" s="37" t="s">
        <v>100</v>
      </c>
      <c r="C8" s="47">
        <f>C9</f>
        <v>2430850</v>
      </c>
      <c r="D8" s="47">
        <f>D9</f>
        <v>2370760</v>
      </c>
      <c r="E8" s="70">
        <f t="shared" si="0"/>
        <v>-60090</v>
      </c>
      <c r="F8" s="47">
        <f>F9</f>
        <v>2370760</v>
      </c>
      <c r="G8" s="70">
        <f t="shared" si="3"/>
        <v>0</v>
      </c>
      <c r="H8" s="47">
        <f>H9</f>
        <v>2370760</v>
      </c>
      <c r="I8" s="70">
        <f t="shared" si="1"/>
        <v>0</v>
      </c>
      <c r="J8" s="47">
        <f>J9</f>
        <v>2553600</v>
      </c>
      <c r="K8" s="70">
        <f t="shared" si="2"/>
        <v>182840</v>
      </c>
    </row>
    <row r="9" spans="1:11" s="8" customFormat="1" ht="39">
      <c r="A9" s="40" t="s">
        <v>101</v>
      </c>
      <c r="B9" s="41" t="s">
        <v>102</v>
      </c>
      <c r="C9" s="48">
        <v>2430850</v>
      </c>
      <c r="D9" s="48">
        <v>2370760</v>
      </c>
      <c r="E9" s="25">
        <f t="shared" si="0"/>
        <v>-60090</v>
      </c>
      <c r="F9" s="48">
        <v>2370760</v>
      </c>
      <c r="G9" s="70">
        <f t="shared" si="3"/>
        <v>0</v>
      </c>
      <c r="H9" s="48">
        <v>2370760</v>
      </c>
      <c r="I9" s="25">
        <f t="shared" si="1"/>
        <v>0</v>
      </c>
      <c r="J9" s="48">
        <v>2553600</v>
      </c>
      <c r="K9" s="25">
        <f t="shared" si="2"/>
        <v>182840</v>
      </c>
    </row>
    <row r="10" spans="1:11" ht="13.5">
      <c r="A10" s="36" t="s">
        <v>103</v>
      </c>
      <c r="B10" s="39" t="s">
        <v>104</v>
      </c>
      <c r="C10" s="45">
        <f>C12+C11+C13</f>
        <v>1895376.9</v>
      </c>
      <c r="D10" s="45">
        <f>D12+D11+D13</f>
        <v>2033409.9</v>
      </c>
      <c r="E10" s="70">
        <f t="shared" si="0"/>
        <v>138033</v>
      </c>
      <c r="F10" s="45">
        <f>F12+F11+F13</f>
        <v>2033409.9</v>
      </c>
      <c r="G10" s="70">
        <f t="shared" si="3"/>
        <v>0</v>
      </c>
      <c r="H10" s="45">
        <f>H12+H11+H13</f>
        <v>1777229.9</v>
      </c>
      <c r="I10" s="70">
        <f t="shared" si="1"/>
        <v>-256180</v>
      </c>
      <c r="J10" s="45">
        <f>J12+J11+J13</f>
        <v>1782279.9</v>
      </c>
      <c r="K10" s="70">
        <f t="shared" si="2"/>
        <v>5050</v>
      </c>
    </row>
    <row r="11" spans="1:11" ht="25.5">
      <c r="A11" s="40" t="s">
        <v>105</v>
      </c>
      <c r="B11" s="41" t="s">
        <v>106</v>
      </c>
      <c r="C11" s="46">
        <v>1034196.9</v>
      </c>
      <c r="D11" s="46">
        <v>1157229.9</v>
      </c>
      <c r="E11" s="25">
        <f t="shared" si="0"/>
        <v>123032.99999999988</v>
      </c>
      <c r="F11" s="46">
        <v>1157229.9</v>
      </c>
      <c r="G11" s="25">
        <f t="shared" si="3"/>
        <v>0</v>
      </c>
      <c r="H11" s="46">
        <v>1286229.9</v>
      </c>
      <c r="I11" s="25">
        <f t="shared" si="1"/>
        <v>129000</v>
      </c>
      <c r="J11" s="46">
        <v>1286229.9</v>
      </c>
      <c r="K11" s="25">
        <f t="shared" si="2"/>
        <v>0</v>
      </c>
    </row>
    <row r="12" spans="1:11" ht="25.5">
      <c r="A12" s="40" t="s">
        <v>107</v>
      </c>
      <c r="B12" s="41" t="s">
        <v>108</v>
      </c>
      <c r="C12" s="46">
        <v>452000</v>
      </c>
      <c r="D12" s="46">
        <v>467000</v>
      </c>
      <c r="E12" s="25">
        <f t="shared" si="0"/>
        <v>15000</v>
      </c>
      <c r="F12" s="46">
        <v>467000</v>
      </c>
      <c r="G12" s="25">
        <f t="shared" si="3"/>
        <v>0</v>
      </c>
      <c r="H12" s="46">
        <v>456000</v>
      </c>
      <c r="I12" s="25">
        <f t="shared" si="1"/>
        <v>-11000</v>
      </c>
      <c r="J12" s="46">
        <v>456000</v>
      </c>
      <c r="K12" s="25">
        <f t="shared" si="2"/>
        <v>0</v>
      </c>
    </row>
    <row r="13" spans="1:11" ht="25.5">
      <c r="A13" s="40" t="s">
        <v>109</v>
      </c>
      <c r="B13" s="41" t="s">
        <v>110</v>
      </c>
      <c r="C13" s="46">
        <v>409180</v>
      </c>
      <c r="D13" s="46">
        <v>409180</v>
      </c>
      <c r="E13" s="25">
        <f t="shared" si="0"/>
        <v>0</v>
      </c>
      <c r="F13" s="46">
        <v>409180</v>
      </c>
      <c r="G13" s="25">
        <f t="shared" si="3"/>
        <v>0</v>
      </c>
      <c r="H13" s="46">
        <v>35000</v>
      </c>
      <c r="I13" s="25">
        <f t="shared" si="1"/>
        <v>-374180</v>
      </c>
      <c r="J13" s="46">
        <v>40050</v>
      </c>
      <c r="K13" s="25">
        <f t="shared" si="2"/>
        <v>5050</v>
      </c>
    </row>
    <row r="14" spans="1:11" ht="13.5">
      <c r="A14" s="38" t="s">
        <v>111</v>
      </c>
      <c r="B14" s="39" t="s">
        <v>112</v>
      </c>
      <c r="C14" s="45">
        <f>C15+C16</f>
        <v>84460</v>
      </c>
      <c r="D14" s="45">
        <f>D15+D16</f>
        <v>84460</v>
      </c>
      <c r="E14" s="70">
        <f t="shared" si="0"/>
        <v>0</v>
      </c>
      <c r="F14" s="45">
        <f>F15+F16</f>
        <v>84460</v>
      </c>
      <c r="G14" s="70">
        <f t="shared" si="3"/>
        <v>0</v>
      </c>
      <c r="H14" s="45">
        <f>H15+H16</f>
        <v>69000</v>
      </c>
      <c r="I14" s="70">
        <f t="shared" si="1"/>
        <v>-15460</v>
      </c>
      <c r="J14" s="45">
        <f>J15+J16</f>
        <v>69000</v>
      </c>
      <c r="K14" s="70">
        <f t="shared" si="2"/>
        <v>0</v>
      </c>
    </row>
    <row r="15" spans="1:11" ht="12.75">
      <c r="A15" s="43" t="s">
        <v>113</v>
      </c>
      <c r="B15" s="41" t="s">
        <v>114</v>
      </c>
      <c r="C15" s="46">
        <v>4460</v>
      </c>
      <c r="D15" s="46">
        <v>4460</v>
      </c>
      <c r="E15" s="25">
        <f t="shared" si="0"/>
        <v>0</v>
      </c>
      <c r="F15" s="46">
        <v>4460</v>
      </c>
      <c r="G15" s="25">
        <f t="shared" si="3"/>
        <v>0</v>
      </c>
      <c r="H15" s="46">
        <v>9000</v>
      </c>
      <c r="I15" s="25">
        <f t="shared" si="1"/>
        <v>4540</v>
      </c>
      <c r="J15" s="46">
        <v>9000</v>
      </c>
      <c r="K15" s="25">
        <f t="shared" si="2"/>
        <v>0</v>
      </c>
    </row>
    <row r="16" spans="1:11" ht="12.75">
      <c r="A16" s="40" t="s">
        <v>115</v>
      </c>
      <c r="B16" s="41" t="s">
        <v>116</v>
      </c>
      <c r="C16" s="46">
        <v>80000</v>
      </c>
      <c r="D16" s="46">
        <v>80000</v>
      </c>
      <c r="E16" s="25">
        <f t="shared" si="0"/>
        <v>0</v>
      </c>
      <c r="F16" s="46">
        <v>80000</v>
      </c>
      <c r="G16" s="25">
        <f t="shared" si="3"/>
        <v>0</v>
      </c>
      <c r="H16" s="46">
        <v>60000</v>
      </c>
      <c r="I16" s="25">
        <f t="shared" si="1"/>
        <v>-20000</v>
      </c>
      <c r="J16" s="46">
        <v>60000</v>
      </c>
      <c r="K16" s="25">
        <f t="shared" si="2"/>
        <v>0</v>
      </c>
    </row>
    <row r="17" spans="1:11" s="8" customFormat="1" ht="13.5">
      <c r="A17" s="36" t="s">
        <v>117</v>
      </c>
      <c r="B17" s="39" t="s">
        <v>118</v>
      </c>
      <c r="C17" s="45">
        <v>175100</v>
      </c>
      <c r="D17" s="45">
        <v>175100</v>
      </c>
      <c r="E17" s="25">
        <f t="shared" si="0"/>
        <v>0</v>
      </c>
      <c r="F17" s="45">
        <v>250000</v>
      </c>
      <c r="G17" s="25">
        <f t="shared" si="3"/>
        <v>74900</v>
      </c>
      <c r="H17" s="45">
        <v>710000</v>
      </c>
      <c r="I17" s="70">
        <f t="shared" si="1"/>
        <v>460000</v>
      </c>
      <c r="J17" s="45">
        <v>941000</v>
      </c>
      <c r="K17" s="25">
        <f t="shared" si="2"/>
        <v>231000</v>
      </c>
    </row>
    <row r="18" spans="1:11" s="11" customFormat="1" ht="13.5">
      <c r="A18" s="36" t="s">
        <v>119</v>
      </c>
      <c r="B18" s="37"/>
      <c r="C18" s="45">
        <f>C19+C27+C25+C26</f>
        <v>12551229.24</v>
      </c>
      <c r="D18" s="45">
        <f>D19+D27+D25+D26</f>
        <v>12775096.89</v>
      </c>
      <c r="E18" s="70">
        <f t="shared" si="0"/>
        <v>223867.65000000037</v>
      </c>
      <c r="F18" s="45">
        <f>F19+F27+F25+F26</f>
        <v>12881393.89</v>
      </c>
      <c r="G18" s="70">
        <f t="shared" si="3"/>
        <v>106297</v>
      </c>
      <c r="H18" s="45">
        <f>H19+H27+H25+H26</f>
        <v>15283013.43</v>
      </c>
      <c r="I18" s="70">
        <f t="shared" si="1"/>
        <v>2401619.539999999</v>
      </c>
      <c r="J18" s="45">
        <f>J19+J27+J25+J26</f>
        <v>15835188.43</v>
      </c>
      <c r="K18" s="70">
        <f t="shared" si="2"/>
        <v>552175</v>
      </c>
    </row>
    <row r="19" spans="1:11" ht="51.75">
      <c r="A19" s="36" t="s">
        <v>120</v>
      </c>
      <c r="B19" s="37" t="s">
        <v>121</v>
      </c>
      <c r="C19" s="45">
        <f>C20+C24</f>
        <v>12264000</v>
      </c>
      <c r="D19" s="45">
        <f>D20+D24</f>
        <v>12264000</v>
      </c>
      <c r="E19" s="70">
        <f t="shared" si="0"/>
        <v>0</v>
      </c>
      <c r="F19" s="45">
        <f>F20+F24</f>
        <v>12264000</v>
      </c>
      <c r="G19" s="70">
        <f t="shared" si="3"/>
        <v>0</v>
      </c>
      <c r="H19" s="45">
        <f>H20+H24</f>
        <v>12356000</v>
      </c>
      <c r="I19" s="70">
        <f t="shared" si="1"/>
        <v>92000</v>
      </c>
      <c r="J19" s="45">
        <f>J20+J24</f>
        <v>12906000</v>
      </c>
      <c r="K19" s="70">
        <f t="shared" si="2"/>
        <v>550000</v>
      </c>
    </row>
    <row r="20" spans="1:11" ht="102.75">
      <c r="A20" s="40" t="s">
        <v>122</v>
      </c>
      <c r="B20" s="37" t="s">
        <v>123</v>
      </c>
      <c r="C20" s="45">
        <v>4764000</v>
      </c>
      <c r="D20" s="45">
        <f>D21+D22+D23</f>
        <v>4764000</v>
      </c>
      <c r="E20" s="70">
        <f t="shared" si="0"/>
        <v>0</v>
      </c>
      <c r="F20" s="45">
        <f>F21+F22+F23</f>
        <v>4764000</v>
      </c>
      <c r="G20" s="70">
        <f t="shared" si="3"/>
        <v>0</v>
      </c>
      <c r="H20" s="45">
        <f>H21+H22+H23</f>
        <v>5006000</v>
      </c>
      <c r="I20" s="70">
        <f t="shared" si="1"/>
        <v>242000</v>
      </c>
      <c r="J20" s="45">
        <f>J21+J22+J23</f>
        <v>5477000</v>
      </c>
      <c r="K20" s="70">
        <f t="shared" si="2"/>
        <v>471000</v>
      </c>
    </row>
    <row r="21" spans="1:11" ht="76.5">
      <c r="A21" s="40" t="s">
        <v>124</v>
      </c>
      <c r="B21" s="41" t="s">
        <v>125</v>
      </c>
      <c r="C21" s="46">
        <v>39000</v>
      </c>
      <c r="D21" s="46">
        <v>39000</v>
      </c>
      <c r="E21" s="25">
        <f t="shared" si="0"/>
        <v>0</v>
      </c>
      <c r="F21" s="46">
        <v>39000</v>
      </c>
      <c r="G21" s="25">
        <f t="shared" si="3"/>
        <v>0</v>
      </c>
      <c r="H21" s="46">
        <v>41000</v>
      </c>
      <c r="I21" s="25">
        <f t="shared" si="1"/>
        <v>2000</v>
      </c>
      <c r="J21" s="46">
        <v>43000</v>
      </c>
      <c r="K21" s="25">
        <f t="shared" si="2"/>
        <v>2000</v>
      </c>
    </row>
    <row r="22" spans="1:11" s="49" customFormat="1" ht="89.25">
      <c r="A22" s="40" t="s">
        <v>126</v>
      </c>
      <c r="B22" s="41" t="s">
        <v>127</v>
      </c>
      <c r="C22" s="46">
        <v>465000</v>
      </c>
      <c r="D22" s="46">
        <v>465000</v>
      </c>
      <c r="E22" s="25">
        <f t="shared" si="0"/>
        <v>0</v>
      </c>
      <c r="F22" s="46">
        <v>465000</v>
      </c>
      <c r="G22" s="25">
        <f t="shared" si="3"/>
        <v>0</v>
      </c>
      <c r="H22" s="46">
        <v>465000</v>
      </c>
      <c r="I22" s="25">
        <f t="shared" si="1"/>
        <v>0</v>
      </c>
      <c r="J22" s="46">
        <v>563000</v>
      </c>
      <c r="K22" s="25">
        <f t="shared" si="2"/>
        <v>98000</v>
      </c>
    </row>
    <row r="23" spans="1:11" s="50" customFormat="1" ht="51">
      <c r="A23" s="40" t="s">
        <v>128</v>
      </c>
      <c r="B23" s="41" t="s">
        <v>129</v>
      </c>
      <c r="C23" s="46">
        <v>4260000</v>
      </c>
      <c r="D23" s="46">
        <v>4260000</v>
      </c>
      <c r="E23" s="25">
        <f t="shared" si="0"/>
        <v>0</v>
      </c>
      <c r="F23" s="46">
        <v>4260000</v>
      </c>
      <c r="G23" s="25">
        <f t="shared" si="3"/>
        <v>0</v>
      </c>
      <c r="H23" s="46">
        <v>4500000</v>
      </c>
      <c r="I23" s="25">
        <f t="shared" si="1"/>
        <v>240000</v>
      </c>
      <c r="J23" s="46">
        <v>4871000</v>
      </c>
      <c r="K23" s="25">
        <f t="shared" si="2"/>
        <v>371000</v>
      </c>
    </row>
    <row r="24" spans="1:11" ht="102.75">
      <c r="A24" s="36" t="s">
        <v>130</v>
      </c>
      <c r="B24" s="39" t="s">
        <v>131</v>
      </c>
      <c r="C24" s="47">
        <v>7500000</v>
      </c>
      <c r="D24" s="47">
        <v>7500000</v>
      </c>
      <c r="E24" s="70">
        <f t="shared" si="0"/>
        <v>0</v>
      </c>
      <c r="F24" s="47">
        <v>7500000</v>
      </c>
      <c r="G24" s="70">
        <f t="shared" si="3"/>
        <v>0</v>
      </c>
      <c r="H24" s="47">
        <v>7350000</v>
      </c>
      <c r="I24" s="70">
        <f t="shared" si="1"/>
        <v>-150000</v>
      </c>
      <c r="J24" s="47">
        <v>7429000</v>
      </c>
      <c r="K24" s="70">
        <f t="shared" si="2"/>
        <v>79000</v>
      </c>
    </row>
    <row r="25" spans="1:11" ht="26.25">
      <c r="A25" s="36" t="s">
        <v>132</v>
      </c>
      <c r="B25" s="39" t="s">
        <v>133</v>
      </c>
      <c r="C25" s="47">
        <v>569.24</v>
      </c>
      <c r="D25" s="47">
        <v>114346.89</v>
      </c>
      <c r="E25" s="70">
        <f t="shared" si="0"/>
        <v>113777.65</v>
      </c>
      <c r="F25" s="47">
        <v>215143.89</v>
      </c>
      <c r="G25" s="70">
        <f t="shared" si="3"/>
        <v>100797.00000000001</v>
      </c>
      <c r="H25" s="47">
        <v>232594.43</v>
      </c>
      <c r="I25" s="70">
        <f t="shared" si="1"/>
        <v>17450.53999999998</v>
      </c>
      <c r="J25" s="47">
        <v>232594.43</v>
      </c>
      <c r="K25" s="70">
        <f t="shared" si="2"/>
        <v>0</v>
      </c>
    </row>
    <row r="26" spans="1:11" ht="38.25">
      <c r="A26" s="42" t="s">
        <v>134</v>
      </c>
      <c r="B26" s="39" t="s">
        <v>135</v>
      </c>
      <c r="C26" s="47">
        <v>284600</v>
      </c>
      <c r="D26" s="47">
        <v>392950</v>
      </c>
      <c r="E26" s="70">
        <f t="shared" si="0"/>
        <v>108350</v>
      </c>
      <c r="F26" s="47">
        <v>392950</v>
      </c>
      <c r="G26" s="70">
        <f t="shared" si="3"/>
        <v>0</v>
      </c>
      <c r="H26" s="47">
        <v>2686000</v>
      </c>
      <c r="I26" s="70">
        <f t="shared" si="1"/>
        <v>2293050</v>
      </c>
      <c r="J26" s="47">
        <v>2686000</v>
      </c>
      <c r="K26" s="70">
        <f t="shared" si="2"/>
        <v>0</v>
      </c>
    </row>
    <row r="27" spans="1:11" ht="26.25">
      <c r="A27" s="36" t="s">
        <v>136</v>
      </c>
      <c r="B27" s="39" t="s">
        <v>137</v>
      </c>
      <c r="C27" s="47">
        <f>C28+C29+C30+C31</f>
        <v>2060</v>
      </c>
      <c r="D27" s="47">
        <f>D28+D29+D30+D31</f>
        <v>3800</v>
      </c>
      <c r="E27" s="70">
        <f t="shared" si="0"/>
        <v>1740</v>
      </c>
      <c r="F27" s="47">
        <f>F28+F29+F30+F31</f>
        <v>9300</v>
      </c>
      <c r="G27" s="70">
        <f t="shared" si="3"/>
        <v>5500</v>
      </c>
      <c r="H27" s="47">
        <f>H28+H29+H30+H31</f>
        <v>8419</v>
      </c>
      <c r="I27" s="70">
        <f t="shared" si="1"/>
        <v>-881</v>
      </c>
      <c r="J27" s="47">
        <f>J28+J29+J30+J31</f>
        <v>10594</v>
      </c>
      <c r="K27" s="70">
        <f t="shared" si="2"/>
        <v>2175</v>
      </c>
    </row>
    <row r="28" spans="1:11" ht="38.25">
      <c r="A28" s="40" t="s">
        <v>181</v>
      </c>
      <c r="B28" s="41" t="s">
        <v>182</v>
      </c>
      <c r="C28" s="48">
        <v>2060</v>
      </c>
      <c r="D28" s="48">
        <v>3800</v>
      </c>
      <c r="E28" s="25">
        <f t="shared" si="0"/>
        <v>1740</v>
      </c>
      <c r="F28" s="48">
        <v>5000</v>
      </c>
      <c r="G28" s="25"/>
      <c r="H28" s="48">
        <v>3000</v>
      </c>
      <c r="I28" s="25">
        <f t="shared" si="1"/>
        <v>-2000</v>
      </c>
      <c r="J28" s="48">
        <v>5175</v>
      </c>
      <c r="K28" s="25">
        <f t="shared" si="2"/>
        <v>2175</v>
      </c>
    </row>
    <row r="29" spans="1:11" ht="25.5">
      <c r="A29" s="40" t="s">
        <v>138</v>
      </c>
      <c r="B29" s="41" t="s">
        <v>139</v>
      </c>
      <c r="C29" s="48">
        <v>0</v>
      </c>
      <c r="D29" s="48">
        <v>0</v>
      </c>
      <c r="E29" s="25">
        <f t="shared" si="0"/>
        <v>0</v>
      </c>
      <c r="F29" s="48">
        <v>0</v>
      </c>
      <c r="G29" s="25">
        <f t="shared" si="3"/>
        <v>0</v>
      </c>
      <c r="H29" s="48">
        <v>0</v>
      </c>
      <c r="I29" s="25">
        <f t="shared" si="1"/>
        <v>0</v>
      </c>
      <c r="J29" s="48">
        <v>0</v>
      </c>
      <c r="K29" s="25">
        <f t="shared" si="2"/>
        <v>0</v>
      </c>
    </row>
    <row r="30" spans="1:11" ht="127.5" customHeight="1">
      <c r="A30" s="40" t="s">
        <v>170</v>
      </c>
      <c r="B30" s="41" t="s">
        <v>171</v>
      </c>
      <c r="C30" s="48">
        <v>0</v>
      </c>
      <c r="D30" s="48">
        <v>0</v>
      </c>
      <c r="E30" s="25">
        <f t="shared" si="0"/>
        <v>0</v>
      </c>
      <c r="F30" s="48">
        <v>0</v>
      </c>
      <c r="G30" s="25">
        <f t="shared" si="3"/>
        <v>0</v>
      </c>
      <c r="H30" s="48">
        <v>3179</v>
      </c>
      <c r="I30" s="25">
        <f t="shared" si="1"/>
        <v>3179</v>
      </c>
      <c r="J30" s="48">
        <v>3179</v>
      </c>
      <c r="K30" s="25">
        <f t="shared" si="2"/>
        <v>0</v>
      </c>
    </row>
    <row r="31" spans="1:11" ht="29.25" customHeight="1">
      <c r="A31" s="40" t="s">
        <v>172</v>
      </c>
      <c r="B31" s="41" t="s">
        <v>173</v>
      </c>
      <c r="C31" s="48">
        <v>0</v>
      </c>
      <c r="D31" s="48">
        <v>0</v>
      </c>
      <c r="E31" s="25">
        <f t="shared" si="0"/>
        <v>0</v>
      </c>
      <c r="F31" s="48">
        <v>4300</v>
      </c>
      <c r="G31" s="25">
        <f t="shared" si="3"/>
        <v>4300</v>
      </c>
      <c r="H31" s="48">
        <v>2240</v>
      </c>
      <c r="I31" s="25">
        <f t="shared" si="1"/>
        <v>-2060</v>
      </c>
      <c r="J31" s="48">
        <v>2240</v>
      </c>
      <c r="K31" s="25">
        <f t="shared" si="2"/>
        <v>0</v>
      </c>
    </row>
    <row r="32" spans="1:11" s="11" customFormat="1" ht="19.5" customHeight="1">
      <c r="A32" s="36" t="s">
        <v>174</v>
      </c>
      <c r="B32" s="39" t="s">
        <v>175</v>
      </c>
      <c r="C32" s="47">
        <v>0</v>
      </c>
      <c r="D32" s="47">
        <v>0</v>
      </c>
      <c r="E32" s="70">
        <f t="shared" si="0"/>
        <v>0</v>
      </c>
      <c r="F32" s="47">
        <v>0</v>
      </c>
      <c r="G32" s="70">
        <f t="shared" si="3"/>
        <v>0</v>
      </c>
      <c r="H32" s="47">
        <v>0</v>
      </c>
      <c r="I32" s="70">
        <f t="shared" si="1"/>
        <v>0</v>
      </c>
      <c r="J32" s="47">
        <v>0</v>
      </c>
      <c r="K32" s="70">
        <f t="shared" si="2"/>
        <v>0</v>
      </c>
    </row>
    <row r="33" spans="1:11" ht="13.5">
      <c r="A33" s="36" t="s">
        <v>140</v>
      </c>
      <c r="B33" s="37" t="s">
        <v>141</v>
      </c>
      <c r="C33" s="47">
        <f>C34</f>
        <v>442096142.35</v>
      </c>
      <c r="D33" s="47">
        <f>D34</f>
        <v>547232363.61</v>
      </c>
      <c r="E33" s="70">
        <f t="shared" si="0"/>
        <v>105136221.25999999</v>
      </c>
      <c r="F33" s="47">
        <f>F34</f>
        <v>558510119.77</v>
      </c>
      <c r="G33" s="25">
        <f t="shared" si="3"/>
        <v>11277756.159999967</v>
      </c>
      <c r="H33" s="47">
        <f>H34</f>
        <v>580655195.77</v>
      </c>
      <c r="I33" s="70">
        <f t="shared" si="1"/>
        <v>22145076</v>
      </c>
      <c r="J33" s="47">
        <f>J34</f>
        <v>568903132.38</v>
      </c>
      <c r="K33" s="70">
        <f t="shared" si="2"/>
        <v>-11752063.389999986</v>
      </c>
    </row>
    <row r="34" spans="1:11" ht="39">
      <c r="A34" s="36" t="s">
        <v>142</v>
      </c>
      <c r="B34" s="37" t="s">
        <v>143</v>
      </c>
      <c r="C34" s="47">
        <f>C35+C43+C39+C52</f>
        <v>442096142.35</v>
      </c>
      <c r="D34" s="47">
        <f>D35+D43+D39+D52</f>
        <v>547232363.61</v>
      </c>
      <c r="E34" s="70">
        <f t="shared" si="0"/>
        <v>105136221.25999999</v>
      </c>
      <c r="F34" s="47">
        <f>F35+F43+F39+F52</f>
        <v>558510119.77</v>
      </c>
      <c r="G34" s="70">
        <f t="shared" si="3"/>
        <v>11277756.159999967</v>
      </c>
      <c r="H34" s="47">
        <f>H35+H43+H39+H52</f>
        <v>580655195.77</v>
      </c>
      <c r="I34" s="70">
        <f t="shared" si="1"/>
        <v>22145076</v>
      </c>
      <c r="J34" s="47">
        <f>J35+J43+J39+J52</f>
        <v>568903132.38</v>
      </c>
      <c r="K34" s="70">
        <f t="shared" si="2"/>
        <v>-11752063.389999986</v>
      </c>
    </row>
    <row r="35" spans="1:11" ht="26.25">
      <c r="A35" s="36" t="s">
        <v>144</v>
      </c>
      <c r="B35" s="37" t="s">
        <v>145</v>
      </c>
      <c r="C35" s="47">
        <f>C36+C37+C38</f>
        <v>227266650</v>
      </c>
      <c r="D35" s="47">
        <f>D36+D37+D38</f>
        <v>227266650</v>
      </c>
      <c r="E35" s="70">
        <f t="shared" si="0"/>
        <v>0</v>
      </c>
      <c r="F35" s="47">
        <f>F36+F37+F38</f>
        <v>227266650</v>
      </c>
      <c r="G35" s="70">
        <f t="shared" si="3"/>
        <v>0</v>
      </c>
      <c r="H35" s="47">
        <f>H36+H37+H38</f>
        <v>227310892</v>
      </c>
      <c r="I35" s="70">
        <f t="shared" si="1"/>
        <v>44242</v>
      </c>
      <c r="J35" s="47">
        <f>J36+J37+J38</f>
        <v>227310892</v>
      </c>
      <c r="K35" s="70">
        <f t="shared" si="2"/>
        <v>0</v>
      </c>
    </row>
    <row r="36" spans="1:11" ht="25.5">
      <c r="A36" s="40" t="s">
        <v>190</v>
      </c>
      <c r="B36" s="69" t="s">
        <v>193</v>
      </c>
      <c r="C36" s="48">
        <v>81047456</v>
      </c>
      <c r="D36" s="48">
        <v>81047456</v>
      </c>
      <c r="E36" s="25">
        <f t="shared" si="0"/>
        <v>0</v>
      </c>
      <c r="F36" s="48">
        <v>81047456</v>
      </c>
      <c r="G36" s="25">
        <f t="shared" si="3"/>
        <v>0</v>
      </c>
      <c r="H36" s="48">
        <v>81047456</v>
      </c>
      <c r="I36" s="25">
        <f t="shared" si="1"/>
        <v>0</v>
      </c>
      <c r="J36" s="48">
        <v>81047456</v>
      </c>
      <c r="K36" s="25">
        <f t="shared" si="2"/>
        <v>0</v>
      </c>
    </row>
    <row r="37" spans="1:11" ht="25.5">
      <c r="A37" s="40" t="s">
        <v>191</v>
      </c>
      <c r="B37" s="69" t="s">
        <v>194</v>
      </c>
      <c r="C37" s="48">
        <v>1019194</v>
      </c>
      <c r="D37" s="48">
        <v>1019194</v>
      </c>
      <c r="E37" s="25">
        <f t="shared" si="0"/>
        <v>0</v>
      </c>
      <c r="F37" s="48">
        <v>1019194</v>
      </c>
      <c r="G37" s="25">
        <f t="shared" si="3"/>
        <v>0</v>
      </c>
      <c r="H37" s="48">
        <v>1063436</v>
      </c>
      <c r="I37" s="25">
        <f t="shared" si="1"/>
        <v>44242</v>
      </c>
      <c r="J37" s="48">
        <v>1063436</v>
      </c>
      <c r="K37" s="25">
        <f t="shared" si="2"/>
        <v>0</v>
      </c>
    </row>
    <row r="38" spans="1:11" ht="51">
      <c r="A38" s="40" t="s">
        <v>192</v>
      </c>
      <c r="B38" s="69" t="s">
        <v>195</v>
      </c>
      <c r="C38" s="48">
        <v>145200000</v>
      </c>
      <c r="D38" s="48">
        <v>145200000</v>
      </c>
      <c r="E38" s="25">
        <f t="shared" si="0"/>
        <v>0</v>
      </c>
      <c r="F38" s="48">
        <v>145200000</v>
      </c>
      <c r="G38" s="25">
        <f t="shared" si="3"/>
        <v>0</v>
      </c>
      <c r="H38" s="48">
        <v>145200000</v>
      </c>
      <c r="I38" s="25">
        <f t="shared" si="1"/>
        <v>0</v>
      </c>
      <c r="J38" s="48">
        <v>145200000</v>
      </c>
      <c r="K38" s="25">
        <f t="shared" si="2"/>
        <v>0</v>
      </c>
    </row>
    <row r="39" spans="1:11" ht="39">
      <c r="A39" s="36" t="s">
        <v>146</v>
      </c>
      <c r="B39" s="37" t="s">
        <v>147</v>
      </c>
      <c r="C39" s="47">
        <f>C40+C41+C42</f>
        <v>36025449.78</v>
      </c>
      <c r="D39" s="47">
        <f>D40+D41+D42</f>
        <v>58466449.04</v>
      </c>
      <c r="E39" s="76">
        <f t="shared" si="0"/>
        <v>22440999.259999998</v>
      </c>
      <c r="F39" s="47">
        <f>F40+F41+F42</f>
        <v>69744205.2</v>
      </c>
      <c r="G39" s="70">
        <f t="shared" si="3"/>
        <v>11277756.160000004</v>
      </c>
      <c r="H39" s="47">
        <f>H40+H41+H42</f>
        <v>75606559.2</v>
      </c>
      <c r="I39" s="70">
        <f t="shared" si="1"/>
        <v>5862354</v>
      </c>
      <c r="J39" s="47">
        <f>J40+J41+J42</f>
        <v>63854495.81</v>
      </c>
      <c r="K39" s="70">
        <f t="shared" si="2"/>
        <v>-11752063.39</v>
      </c>
    </row>
    <row r="40" spans="1:11" ht="89.25">
      <c r="A40" s="40" t="s">
        <v>148</v>
      </c>
      <c r="B40" s="41" t="s">
        <v>149</v>
      </c>
      <c r="C40" s="48">
        <v>5819333.5</v>
      </c>
      <c r="D40" s="48">
        <v>9622866.75</v>
      </c>
      <c r="E40" s="72">
        <f t="shared" si="0"/>
        <v>3803533.25</v>
      </c>
      <c r="F40" s="48">
        <v>9622866.75</v>
      </c>
      <c r="G40" s="25">
        <f t="shared" si="3"/>
        <v>0</v>
      </c>
      <c r="H40" s="48">
        <v>9622866.75</v>
      </c>
      <c r="I40" s="25">
        <f t="shared" si="1"/>
        <v>0</v>
      </c>
      <c r="J40" s="48">
        <v>9622866.75</v>
      </c>
      <c r="K40" s="25">
        <f t="shared" si="2"/>
        <v>0</v>
      </c>
    </row>
    <row r="41" spans="1:11" ht="64.5">
      <c r="A41" s="68" t="s">
        <v>196</v>
      </c>
      <c r="B41" s="41" t="s">
        <v>176</v>
      </c>
      <c r="C41" s="48">
        <v>4625400</v>
      </c>
      <c r="D41" s="48">
        <v>4949462</v>
      </c>
      <c r="E41" s="72">
        <f t="shared" si="0"/>
        <v>324062</v>
      </c>
      <c r="F41" s="48">
        <v>4949462</v>
      </c>
      <c r="G41" s="25">
        <f t="shared" si="3"/>
        <v>0</v>
      </c>
      <c r="H41" s="48">
        <v>4949462</v>
      </c>
      <c r="I41" s="25">
        <f t="shared" si="1"/>
        <v>0</v>
      </c>
      <c r="J41" s="48">
        <v>4475154.77</v>
      </c>
      <c r="K41" s="70"/>
    </row>
    <row r="42" spans="1:11" ht="13.5">
      <c r="A42" s="40" t="s">
        <v>150</v>
      </c>
      <c r="B42" s="41" t="s">
        <v>151</v>
      </c>
      <c r="C42" s="48">
        <v>25580716.28</v>
      </c>
      <c r="D42" s="48">
        <v>43894120.29</v>
      </c>
      <c r="E42" s="76">
        <f t="shared" si="0"/>
        <v>18313404.009999998</v>
      </c>
      <c r="F42" s="47">
        <v>55171876.45</v>
      </c>
      <c r="G42" s="70">
        <f t="shared" si="3"/>
        <v>11277756.160000004</v>
      </c>
      <c r="H42" s="48">
        <v>61034230.45</v>
      </c>
      <c r="I42" s="25">
        <f t="shared" si="1"/>
        <v>5862354</v>
      </c>
      <c r="J42" s="48">
        <v>49756474.29</v>
      </c>
      <c r="K42" s="25">
        <f t="shared" si="2"/>
        <v>-11277756.160000004</v>
      </c>
    </row>
    <row r="43" spans="1:11" s="11" customFormat="1" ht="26.25">
      <c r="A43" s="36" t="s">
        <v>152</v>
      </c>
      <c r="B43" s="37" t="s">
        <v>153</v>
      </c>
      <c r="C43" s="47">
        <f>C50+C47+C51+C45+C46+C48+C44+C49</f>
        <v>172156030.57</v>
      </c>
      <c r="D43" s="47">
        <f>D50+D47+D51+D45+D46+D48+D44+D49</f>
        <v>172957352.57</v>
      </c>
      <c r="E43" s="76">
        <f t="shared" si="0"/>
        <v>801322</v>
      </c>
      <c r="F43" s="47">
        <f>F50+F47+F51+F45+F46+F48+F44+F49</f>
        <v>172957352.57</v>
      </c>
      <c r="G43" s="70">
        <f t="shared" si="3"/>
        <v>0</v>
      </c>
      <c r="H43" s="47">
        <f>H50+H47+H51+H45+H46+H48+H44+H49</f>
        <v>189195832.57</v>
      </c>
      <c r="I43" s="70">
        <f t="shared" si="1"/>
        <v>16238480</v>
      </c>
      <c r="J43" s="47">
        <f>J50+J47+J51+J45+J46+J48+J44+J49</f>
        <v>189195832.57</v>
      </c>
      <c r="K43" s="70">
        <f t="shared" si="2"/>
        <v>0</v>
      </c>
    </row>
    <row r="44" spans="1:11" ht="38.25">
      <c r="A44" s="40" t="s">
        <v>154</v>
      </c>
      <c r="B44" s="41" t="s">
        <v>155</v>
      </c>
      <c r="C44" s="48">
        <v>16158402</v>
      </c>
      <c r="D44" s="48">
        <v>16461902</v>
      </c>
      <c r="E44" s="25">
        <f t="shared" si="0"/>
        <v>303500</v>
      </c>
      <c r="F44" s="48">
        <v>16461902</v>
      </c>
      <c r="G44" s="25">
        <f t="shared" si="3"/>
        <v>0</v>
      </c>
      <c r="H44" s="48">
        <v>16355782</v>
      </c>
      <c r="I44" s="25">
        <f t="shared" si="1"/>
        <v>-106120</v>
      </c>
      <c r="J44" s="48">
        <v>16355782</v>
      </c>
      <c r="K44" s="25">
        <f t="shared" si="2"/>
        <v>0</v>
      </c>
    </row>
    <row r="45" spans="1:11" ht="51">
      <c r="A45" s="40" t="s">
        <v>156</v>
      </c>
      <c r="B45" s="41" t="s">
        <v>157</v>
      </c>
      <c r="C45" s="48">
        <v>4781500</v>
      </c>
      <c r="D45" s="48">
        <v>4781500</v>
      </c>
      <c r="E45" s="25">
        <f t="shared" si="0"/>
        <v>0</v>
      </c>
      <c r="F45" s="48">
        <v>4781500</v>
      </c>
      <c r="G45" s="25">
        <f t="shared" si="3"/>
        <v>0</v>
      </c>
      <c r="H45" s="48">
        <v>5981100</v>
      </c>
      <c r="I45" s="25">
        <f t="shared" si="1"/>
        <v>1199600</v>
      </c>
      <c r="J45" s="48">
        <v>5981100</v>
      </c>
      <c r="K45" s="25">
        <f t="shared" si="2"/>
        <v>0</v>
      </c>
    </row>
    <row r="46" spans="1:11" ht="76.5">
      <c r="A46" s="40" t="s">
        <v>158</v>
      </c>
      <c r="B46" s="41" t="s">
        <v>159</v>
      </c>
      <c r="C46" s="48">
        <v>2669100</v>
      </c>
      <c r="D46" s="48">
        <v>2669100</v>
      </c>
      <c r="E46" s="25">
        <f t="shared" si="0"/>
        <v>0</v>
      </c>
      <c r="F46" s="48">
        <v>2669100</v>
      </c>
      <c r="G46" s="25">
        <f t="shared" si="3"/>
        <v>0</v>
      </c>
      <c r="H46" s="48">
        <v>1959100</v>
      </c>
      <c r="I46" s="25">
        <f t="shared" si="1"/>
        <v>-710000</v>
      </c>
      <c r="J46" s="48">
        <v>1959100</v>
      </c>
      <c r="K46" s="25">
        <f t="shared" si="2"/>
        <v>0</v>
      </c>
    </row>
    <row r="47" spans="1:11" ht="38.25">
      <c r="A47" s="40" t="s">
        <v>160</v>
      </c>
      <c r="B47" s="41" t="s">
        <v>161</v>
      </c>
      <c r="C47" s="48">
        <v>496700</v>
      </c>
      <c r="D47" s="48">
        <v>496700</v>
      </c>
      <c r="E47" s="25">
        <f t="shared" si="0"/>
        <v>0</v>
      </c>
      <c r="F47" s="48">
        <v>496700</v>
      </c>
      <c r="G47" s="25">
        <f t="shared" si="3"/>
        <v>0</v>
      </c>
      <c r="H47" s="48">
        <v>496700</v>
      </c>
      <c r="I47" s="25">
        <f t="shared" si="1"/>
        <v>0</v>
      </c>
      <c r="J47" s="48">
        <v>496700</v>
      </c>
      <c r="K47" s="25">
        <f t="shared" si="2"/>
        <v>0</v>
      </c>
    </row>
    <row r="48" spans="1:11" ht="63.75">
      <c r="A48" s="40" t="s">
        <v>162</v>
      </c>
      <c r="B48" s="41" t="s">
        <v>163</v>
      </c>
      <c r="C48" s="48">
        <v>640.57</v>
      </c>
      <c r="D48" s="48">
        <v>640.57</v>
      </c>
      <c r="E48" s="25">
        <f t="shared" si="0"/>
        <v>0</v>
      </c>
      <c r="F48" s="48">
        <v>640.57</v>
      </c>
      <c r="G48" s="25">
        <f t="shared" si="3"/>
        <v>0</v>
      </c>
      <c r="H48" s="48">
        <v>640.57</v>
      </c>
      <c r="I48" s="25">
        <f t="shared" si="1"/>
        <v>0</v>
      </c>
      <c r="J48" s="48">
        <v>640.57</v>
      </c>
      <c r="K48" s="25">
        <f t="shared" si="2"/>
        <v>0</v>
      </c>
    </row>
    <row r="49" spans="1:11" ht="25.5">
      <c r="A49" s="40" t="s">
        <v>164</v>
      </c>
      <c r="B49" s="41" t="s">
        <v>165</v>
      </c>
      <c r="C49" s="48">
        <v>75599</v>
      </c>
      <c r="D49" s="48">
        <v>62300</v>
      </c>
      <c r="E49" s="25">
        <f t="shared" si="0"/>
        <v>-13299</v>
      </c>
      <c r="F49" s="48">
        <v>62300</v>
      </c>
      <c r="G49" s="25">
        <f t="shared" si="3"/>
        <v>0</v>
      </c>
      <c r="H49" s="48">
        <v>62300</v>
      </c>
      <c r="I49" s="25">
        <f t="shared" si="1"/>
        <v>0</v>
      </c>
      <c r="J49" s="48">
        <v>62300</v>
      </c>
      <c r="K49" s="25">
        <f t="shared" si="2"/>
        <v>0</v>
      </c>
    </row>
    <row r="50" spans="1:11" ht="25.5">
      <c r="A50" s="40" t="s">
        <v>166</v>
      </c>
      <c r="B50" s="41" t="s">
        <v>167</v>
      </c>
      <c r="C50" s="48">
        <v>1080089</v>
      </c>
      <c r="D50" s="48">
        <v>1120010</v>
      </c>
      <c r="E50" s="72">
        <f t="shared" si="0"/>
        <v>39921</v>
      </c>
      <c r="F50" s="48">
        <v>1120010</v>
      </c>
      <c r="G50" s="25">
        <f t="shared" si="3"/>
        <v>0</v>
      </c>
      <c r="H50" s="48">
        <v>1120010</v>
      </c>
      <c r="I50" s="25">
        <f t="shared" si="1"/>
        <v>0</v>
      </c>
      <c r="J50" s="48">
        <v>1120010</v>
      </c>
      <c r="K50" s="25">
        <f t="shared" si="2"/>
        <v>0</v>
      </c>
    </row>
    <row r="51" spans="1:11" ht="12.75">
      <c r="A51" s="40" t="s">
        <v>168</v>
      </c>
      <c r="B51" s="41" t="s">
        <v>169</v>
      </c>
      <c r="C51" s="58">
        <v>146894000</v>
      </c>
      <c r="D51" s="58">
        <v>147365200</v>
      </c>
      <c r="E51" s="73">
        <f t="shared" si="0"/>
        <v>471200</v>
      </c>
      <c r="F51" s="58">
        <v>147365200</v>
      </c>
      <c r="G51" s="71">
        <f t="shared" si="3"/>
        <v>0</v>
      </c>
      <c r="H51" s="58">
        <v>163220200</v>
      </c>
      <c r="I51" s="25">
        <f t="shared" si="1"/>
        <v>15855000</v>
      </c>
      <c r="J51" s="58">
        <v>163220200</v>
      </c>
      <c r="K51" s="25">
        <f t="shared" si="2"/>
        <v>0</v>
      </c>
    </row>
    <row r="52" spans="1:11" ht="13.5">
      <c r="A52" s="56" t="s">
        <v>177</v>
      </c>
      <c r="B52" s="57" t="s">
        <v>178</v>
      </c>
      <c r="C52" s="51">
        <f>C53</f>
        <v>6648012</v>
      </c>
      <c r="D52" s="51">
        <f>D53+D54</f>
        <v>88541912</v>
      </c>
      <c r="E52" s="74">
        <f t="shared" si="0"/>
        <v>81893900</v>
      </c>
      <c r="F52" s="51">
        <f>F53+F54</f>
        <v>88541912</v>
      </c>
      <c r="G52" s="60">
        <f>G53+G54</f>
        <v>0</v>
      </c>
      <c r="H52" s="51">
        <f>H53+H54</f>
        <v>88541912</v>
      </c>
      <c r="I52" s="70">
        <f t="shared" si="1"/>
        <v>0</v>
      </c>
      <c r="J52" s="51">
        <f>J53+J54</f>
        <v>88541912</v>
      </c>
      <c r="K52" s="70">
        <f t="shared" si="2"/>
        <v>0</v>
      </c>
    </row>
    <row r="53" spans="1:11" ht="76.5">
      <c r="A53" s="54" t="s">
        <v>179</v>
      </c>
      <c r="B53" s="55" t="s">
        <v>180</v>
      </c>
      <c r="C53" s="52">
        <v>6648012</v>
      </c>
      <c r="D53" s="52">
        <v>6648012</v>
      </c>
      <c r="E53" s="75">
        <f>D53-C53</f>
        <v>0</v>
      </c>
      <c r="F53" s="52">
        <v>6648012</v>
      </c>
      <c r="G53" s="25">
        <f t="shared" si="3"/>
        <v>0</v>
      </c>
      <c r="H53" s="52">
        <v>6648012</v>
      </c>
      <c r="I53" s="25">
        <f t="shared" si="1"/>
        <v>0</v>
      </c>
      <c r="J53" s="52">
        <v>6648012</v>
      </c>
      <c r="K53" s="25">
        <f t="shared" si="2"/>
        <v>0</v>
      </c>
    </row>
    <row r="54" spans="1:11" ht="51.75" thickBot="1">
      <c r="A54" s="54" t="s">
        <v>197</v>
      </c>
      <c r="B54" s="55" t="s">
        <v>198</v>
      </c>
      <c r="C54" s="52">
        <v>0</v>
      </c>
      <c r="D54" s="52">
        <v>81893900</v>
      </c>
      <c r="E54" s="75">
        <f>D54-C54</f>
        <v>81893900</v>
      </c>
      <c r="F54" s="52">
        <v>81893900</v>
      </c>
      <c r="G54" s="25">
        <f t="shared" si="3"/>
        <v>0</v>
      </c>
      <c r="H54" s="52">
        <v>81893900</v>
      </c>
      <c r="I54" s="25">
        <f>H54-F54</f>
        <v>0</v>
      </c>
      <c r="J54" s="52">
        <v>81893900</v>
      </c>
      <c r="K54" s="25">
        <f>J54-H54</f>
        <v>0</v>
      </c>
    </row>
    <row r="55" spans="1:11" s="8" customFormat="1" ht="13.5">
      <c r="A55" s="34" t="s">
        <v>91</v>
      </c>
      <c r="B55" s="35"/>
      <c r="C55" s="47">
        <f>C4+C33</f>
        <v>528652403.49</v>
      </c>
      <c r="D55" s="47">
        <f aca="true" t="shared" si="4" ref="D55:K55">D4+D33</f>
        <v>634090435.4</v>
      </c>
      <c r="E55" s="77">
        <f t="shared" si="4"/>
        <v>105438031.91</v>
      </c>
      <c r="F55" s="47">
        <f t="shared" si="4"/>
        <v>645549388.56</v>
      </c>
      <c r="G55" s="77">
        <f t="shared" si="4"/>
        <v>11458953.159999967</v>
      </c>
      <c r="H55" s="47">
        <f t="shared" si="4"/>
        <v>670712969.2</v>
      </c>
      <c r="I55" s="77">
        <f t="shared" si="4"/>
        <v>25163580.64</v>
      </c>
      <c r="J55" s="47">
        <f t="shared" si="4"/>
        <v>660649980.71</v>
      </c>
      <c r="K55" s="77">
        <f t="shared" si="4"/>
        <v>-10062988.48999998</v>
      </c>
    </row>
  </sheetData>
  <sheetProtection/>
  <mergeCells count="4">
    <mergeCell ref="A2:A3"/>
    <mergeCell ref="B2:B3"/>
    <mergeCell ref="C2:K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39.625" style="1" customWidth="1"/>
    <col min="2" max="2" width="13.25390625" style="2" customWidth="1"/>
    <col min="3" max="3" width="18.375" style="3" customWidth="1"/>
    <col min="4" max="4" width="16.125" style="4" bestFit="1" customWidth="1"/>
    <col min="5" max="5" width="15.75390625" style="5" bestFit="1" customWidth="1"/>
    <col min="6" max="6" width="16.125" style="4" bestFit="1" customWidth="1"/>
    <col min="7" max="7" width="15.75390625" style="5" bestFit="1" customWidth="1"/>
    <col min="8" max="8" width="16.125" style="4" bestFit="1" customWidth="1"/>
    <col min="9" max="9" width="15.75390625" style="5" bestFit="1" customWidth="1"/>
    <col min="10" max="10" width="16.125" style="4" bestFit="1" customWidth="1"/>
    <col min="11" max="11" width="15.75390625" style="5" bestFit="1" customWidth="1"/>
    <col min="12" max="16384" width="9.125" style="4" customWidth="1"/>
  </cols>
  <sheetData>
    <row r="1" spans="1:11" ht="18.75">
      <c r="A1" s="65" t="s">
        <v>183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 customHeight="1">
      <c r="A2" s="62" t="s">
        <v>0</v>
      </c>
      <c r="B2" s="62" t="s">
        <v>1</v>
      </c>
      <c r="C2" s="63"/>
      <c r="D2" s="64"/>
      <c r="E2" s="64"/>
      <c r="F2" s="64"/>
      <c r="G2" s="64"/>
      <c r="H2" s="64"/>
      <c r="I2" s="64"/>
      <c r="J2" s="64"/>
      <c r="K2" s="64"/>
    </row>
    <row r="3" spans="1:11" ht="132" customHeight="1">
      <c r="A3" s="62"/>
      <c r="B3" s="62"/>
      <c r="C3" s="30" t="s">
        <v>184</v>
      </c>
      <c r="D3" s="31" t="s">
        <v>185</v>
      </c>
      <c r="E3" s="32" t="s">
        <v>86</v>
      </c>
      <c r="F3" s="31" t="s">
        <v>186</v>
      </c>
      <c r="G3" s="32" t="s">
        <v>87</v>
      </c>
      <c r="H3" s="31" t="s">
        <v>187</v>
      </c>
      <c r="I3" s="32" t="s">
        <v>88</v>
      </c>
      <c r="J3" s="31" t="s">
        <v>188</v>
      </c>
      <c r="K3" s="32" t="s">
        <v>89</v>
      </c>
    </row>
    <row r="4" spans="1:11" s="8" customFormat="1" ht="13.5">
      <c r="A4" s="18" t="s">
        <v>2</v>
      </c>
      <c r="B4" s="6" t="s">
        <v>3</v>
      </c>
      <c r="C4" s="7">
        <f>SUM(C5:C10)</f>
        <v>77836890.61</v>
      </c>
      <c r="D4" s="7">
        <f>SUM(D5:D10)</f>
        <v>77102722.77</v>
      </c>
      <c r="E4" s="20">
        <f aca="true" t="shared" si="0" ref="E4:E37">D4-C4</f>
        <v>-734167.8400000036</v>
      </c>
      <c r="F4" s="7">
        <f>SUM(F5:F10)</f>
        <v>76509156.66</v>
      </c>
      <c r="G4" s="20">
        <f>F4-D4</f>
        <v>-593566.1099999994</v>
      </c>
      <c r="H4" s="7">
        <f>SUM(H5:H10)</f>
        <v>73806609.95</v>
      </c>
      <c r="I4" s="20">
        <f>H4-F4</f>
        <v>-2702546.7099999934</v>
      </c>
      <c r="J4" s="7">
        <f>SUM(J5:J10)</f>
        <v>72735674.57</v>
      </c>
      <c r="K4" s="20">
        <f>J4-H4</f>
        <v>-1070935.3800000101</v>
      </c>
    </row>
    <row r="5" spans="1:11" ht="38.25">
      <c r="A5" s="19" t="s">
        <v>4</v>
      </c>
      <c r="B5" s="9" t="s">
        <v>5</v>
      </c>
      <c r="C5" s="22">
        <v>2604000</v>
      </c>
      <c r="D5" s="22">
        <v>2604000</v>
      </c>
      <c r="E5" s="23">
        <f t="shared" si="0"/>
        <v>0</v>
      </c>
      <c r="F5" s="22">
        <v>2604000</v>
      </c>
      <c r="G5" s="33">
        <f aca="true" t="shared" si="1" ref="G5:G45">F5-D5</f>
        <v>0</v>
      </c>
      <c r="H5" s="22">
        <v>2454000</v>
      </c>
      <c r="I5" s="33">
        <f>H5-F5</f>
        <v>-150000</v>
      </c>
      <c r="J5" s="22">
        <v>2454000</v>
      </c>
      <c r="K5" s="33">
        <f>J5-H5</f>
        <v>0</v>
      </c>
    </row>
    <row r="6" spans="1:11" ht="51">
      <c r="A6" s="19" t="s">
        <v>6</v>
      </c>
      <c r="B6" s="9" t="s">
        <v>7</v>
      </c>
      <c r="C6" s="22">
        <v>6981826.17</v>
      </c>
      <c r="D6" s="22">
        <v>6981826.17</v>
      </c>
      <c r="E6" s="23">
        <f t="shared" si="0"/>
        <v>0</v>
      </c>
      <c r="F6" s="22">
        <v>6981826.17</v>
      </c>
      <c r="G6" s="33">
        <f t="shared" si="1"/>
        <v>0</v>
      </c>
      <c r="H6" s="22">
        <v>6981826.17</v>
      </c>
      <c r="I6" s="33">
        <f aca="true" t="shared" si="2" ref="I6:I45">H6-F6</f>
        <v>0</v>
      </c>
      <c r="J6" s="22">
        <v>6981826.17</v>
      </c>
      <c r="K6" s="33">
        <f aca="true" t="shared" si="3" ref="K6:K45">J6-H6</f>
        <v>0</v>
      </c>
    </row>
    <row r="7" spans="1:11" ht="63.75">
      <c r="A7" s="19" t="s">
        <v>8</v>
      </c>
      <c r="B7" s="9" t="s">
        <v>9</v>
      </c>
      <c r="C7" s="22">
        <v>36535173.83</v>
      </c>
      <c r="D7" s="22">
        <v>36535173.83</v>
      </c>
      <c r="E7" s="23">
        <f t="shared" si="0"/>
        <v>0</v>
      </c>
      <c r="F7" s="22">
        <v>36535173.83</v>
      </c>
      <c r="G7" s="33">
        <f t="shared" si="1"/>
        <v>0</v>
      </c>
      <c r="H7" s="22">
        <v>36685173.83</v>
      </c>
      <c r="I7" s="33">
        <f t="shared" si="2"/>
        <v>150000</v>
      </c>
      <c r="J7" s="22">
        <v>36685173.83</v>
      </c>
      <c r="K7" s="33">
        <f t="shared" si="3"/>
        <v>0</v>
      </c>
    </row>
    <row r="8" spans="1:11" ht="12.75">
      <c r="A8" s="19" t="s">
        <v>74</v>
      </c>
      <c r="B8" s="9" t="s">
        <v>75</v>
      </c>
      <c r="C8" s="22">
        <v>640.57</v>
      </c>
      <c r="D8" s="22">
        <v>640.57</v>
      </c>
      <c r="E8" s="23">
        <f t="shared" si="0"/>
        <v>0</v>
      </c>
      <c r="F8" s="22">
        <v>640.57</v>
      </c>
      <c r="G8" s="33">
        <f t="shared" si="1"/>
        <v>0</v>
      </c>
      <c r="H8" s="22">
        <v>640.57</v>
      </c>
      <c r="I8" s="33">
        <f t="shared" si="2"/>
        <v>0</v>
      </c>
      <c r="J8" s="22">
        <v>640.57</v>
      </c>
      <c r="K8" s="33">
        <f t="shared" si="3"/>
        <v>0</v>
      </c>
    </row>
    <row r="9" spans="1:11" ht="22.5" customHeight="1">
      <c r="A9" s="19" t="s">
        <v>10</v>
      </c>
      <c r="B9" s="9" t="s">
        <v>11</v>
      </c>
      <c r="C9" s="22">
        <v>1000000</v>
      </c>
      <c r="D9" s="22">
        <v>1000000</v>
      </c>
      <c r="E9" s="23">
        <f t="shared" si="0"/>
        <v>0</v>
      </c>
      <c r="F9" s="22">
        <v>1000000</v>
      </c>
      <c r="G9" s="33">
        <f t="shared" si="1"/>
        <v>0</v>
      </c>
      <c r="H9" s="22">
        <v>1000000</v>
      </c>
      <c r="I9" s="33">
        <f t="shared" si="2"/>
        <v>0</v>
      </c>
      <c r="J9" s="22">
        <v>1000000</v>
      </c>
      <c r="K9" s="33">
        <f t="shared" si="3"/>
        <v>0</v>
      </c>
    </row>
    <row r="10" spans="1:11" ht="12.75">
      <c r="A10" s="19" t="s">
        <v>12</v>
      </c>
      <c r="B10" s="9" t="s">
        <v>13</v>
      </c>
      <c r="C10" s="22">
        <v>30715250.04</v>
      </c>
      <c r="D10" s="10">
        <v>29981082.2</v>
      </c>
      <c r="E10" s="23">
        <f t="shared" si="0"/>
        <v>-734167.8399999999</v>
      </c>
      <c r="F10" s="10">
        <v>29387516.09</v>
      </c>
      <c r="G10" s="33">
        <f t="shared" si="1"/>
        <v>-593566.1099999994</v>
      </c>
      <c r="H10" s="10">
        <v>26684969.38</v>
      </c>
      <c r="I10" s="33">
        <f t="shared" si="2"/>
        <v>-2702546.710000001</v>
      </c>
      <c r="J10" s="10">
        <v>25614034</v>
      </c>
      <c r="K10" s="33">
        <f t="shared" si="3"/>
        <v>-1070935.379999999</v>
      </c>
    </row>
    <row r="11" spans="1:11" ht="13.5">
      <c r="A11" s="18" t="s">
        <v>76</v>
      </c>
      <c r="B11" s="6" t="s">
        <v>78</v>
      </c>
      <c r="C11" s="7">
        <f>C12</f>
        <v>496700</v>
      </c>
      <c r="D11" s="7">
        <f aca="true" t="shared" si="4" ref="D11:J11">D12</f>
        <v>496700</v>
      </c>
      <c r="E11" s="20">
        <f t="shared" si="0"/>
        <v>0</v>
      </c>
      <c r="F11" s="29">
        <f t="shared" si="4"/>
        <v>496700</v>
      </c>
      <c r="G11" s="27">
        <f t="shared" si="1"/>
        <v>0</v>
      </c>
      <c r="H11" s="29">
        <f t="shared" si="4"/>
        <v>496700</v>
      </c>
      <c r="I11" s="27">
        <f t="shared" si="2"/>
        <v>0</v>
      </c>
      <c r="J11" s="29">
        <f t="shared" si="4"/>
        <v>496700</v>
      </c>
      <c r="K11" s="27">
        <f t="shared" si="3"/>
        <v>0</v>
      </c>
    </row>
    <row r="12" spans="1:11" ht="25.5">
      <c r="A12" s="19" t="s">
        <v>77</v>
      </c>
      <c r="B12" s="9" t="s">
        <v>79</v>
      </c>
      <c r="C12" s="22">
        <v>496700</v>
      </c>
      <c r="D12" s="10">
        <v>496700</v>
      </c>
      <c r="E12" s="21">
        <f t="shared" si="0"/>
        <v>0</v>
      </c>
      <c r="F12" s="10">
        <v>496700</v>
      </c>
      <c r="G12" s="33">
        <f t="shared" si="1"/>
        <v>0</v>
      </c>
      <c r="H12" s="10">
        <v>496700</v>
      </c>
      <c r="I12" s="33">
        <f t="shared" si="2"/>
        <v>0</v>
      </c>
      <c r="J12" s="10">
        <v>496700</v>
      </c>
      <c r="K12" s="33">
        <f t="shared" si="3"/>
        <v>0</v>
      </c>
    </row>
    <row r="13" spans="1:11" s="8" customFormat="1" ht="38.25">
      <c r="A13" s="18" t="s">
        <v>14</v>
      </c>
      <c r="B13" s="6" t="s">
        <v>15</v>
      </c>
      <c r="C13" s="7">
        <f>C14+C15+C16</f>
        <v>19910273.05</v>
      </c>
      <c r="D13" s="7">
        <f>D14+D15+D16</f>
        <v>19950194.05</v>
      </c>
      <c r="E13" s="20">
        <f t="shared" si="0"/>
        <v>39921</v>
      </c>
      <c r="F13" s="29">
        <f>F14+F15+F16</f>
        <v>19950194.05</v>
      </c>
      <c r="G13" s="27">
        <f t="shared" si="1"/>
        <v>0</v>
      </c>
      <c r="H13" s="29">
        <f>H14+H15+H16</f>
        <v>21179422.23</v>
      </c>
      <c r="I13" s="27">
        <f t="shared" si="2"/>
        <v>1229228.1799999997</v>
      </c>
      <c r="J13" s="29">
        <f>J14+J15+J16</f>
        <v>21179422.23</v>
      </c>
      <c r="K13" s="27">
        <f t="shared" si="3"/>
        <v>0</v>
      </c>
    </row>
    <row r="14" spans="1:11" ht="12.75">
      <c r="A14" s="19" t="s">
        <v>16</v>
      </c>
      <c r="B14" s="9" t="s">
        <v>17</v>
      </c>
      <c r="C14" s="22">
        <v>1080089</v>
      </c>
      <c r="D14" s="22">
        <v>1120010</v>
      </c>
      <c r="E14" s="23">
        <f t="shared" si="0"/>
        <v>39921</v>
      </c>
      <c r="F14" s="22">
        <v>1120010</v>
      </c>
      <c r="G14" s="33">
        <f t="shared" si="1"/>
        <v>0</v>
      </c>
      <c r="H14" s="22">
        <v>1120010</v>
      </c>
      <c r="I14" s="33">
        <f t="shared" si="2"/>
        <v>0</v>
      </c>
      <c r="J14" s="22">
        <v>1120010</v>
      </c>
      <c r="K14" s="33">
        <f t="shared" si="3"/>
        <v>0</v>
      </c>
    </row>
    <row r="15" spans="1:11" ht="51">
      <c r="A15" s="19" t="s">
        <v>18</v>
      </c>
      <c r="B15" s="9" t="s">
        <v>19</v>
      </c>
      <c r="C15" s="22">
        <v>18581184.05</v>
      </c>
      <c r="D15" s="22">
        <v>18581184.05</v>
      </c>
      <c r="E15" s="23">
        <f t="shared" si="0"/>
        <v>0</v>
      </c>
      <c r="F15" s="22">
        <v>18581184.05</v>
      </c>
      <c r="G15" s="33">
        <f t="shared" si="1"/>
        <v>0</v>
      </c>
      <c r="H15" s="22">
        <v>19810412.23</v>
      </c>
      <c r="I15" s="33">
        <f t="shared" si="2"/>
        <v>1229228.1799999997</v>
      </c>
      <c r="J15" s="22">
        <v>19810412.23</v>
      </c>
      <c r="K15" s="33">
        <f t="shared" si="3"/>
        <v>0</v>
      </c>
    </row>
    <row r="16" spans="1:11" ht="48" customHeight="1">
      <c r="A16" s="19" t="s">
        <v>20</v>
      </c>
      <c r="B16" s="9" t="s">
        <v>21</v>
      </c>
      <c r="C16" s="22">
        <v>249000</v>
      </c>
      <c r="D16" s="22">
        <v>249000</v>
      </c>
      <c r="E16" s="23">
        <f t="shared" si="0"/>
        <v>0</v>
      </c>
      <c r="F16" s="22">
        <v>249000</v>
      </c>
      <c r="G16" s="33">
        <f t="shared" si="1"/>
        <v>0</v>
      </c>
      <c r="H16" s="22">
        <v>249000</v>
      </c>
      <c r="I16" s="33">
        <f t="shared" si="2"/>
        <v>0</v>
      </c>
      <c r="J16" s="22">
        <v>249000</v>
      </c>
      <c r="K16" s="33">
        <f t="shared" si="3"/>
        <v>0</v>
      </c>
    </row>
    <row r="17" spans="1:11" s="8" customFormat="1" ht="21.75" customHeight="1">
      <c r="A17" s="18" t="s">
        <v>22</v>
      </c>
      <c r="B17" s="6" t="s">
        <v>23</v>
      </c>
      <c r="C17" s="7">
        <f>SUM(C18:C21)</f>
        <v>18949322.82</v>
      </c>
      <c r="D17" s="7">
        <f>SUM(D18:D21)</f>
        <v>22978935.42</v>
      </c>
      <c r="E17" s="20">
        <f t="shared" si="0"/>
        <v>4029612.6000000015</v>
      </c>
      <c r="F17" s="29">
        <f>SUM(F18:F21)</f>
        <v>22978935.42</v>
      </c>
      <c r="G17" s="27">
        <f t="shared" si="1"/>
        <v>0</v>
      </c>
      <c r="H17" s="29">
        <f>SUM(H18:H21)</f>
        <v>22441015.42</v>
      </c>
      <c r="I17" s="27">
        <f t="shared" si="2"/>
        <v>-537920</v>
      </c>
      <c r="J17" s="29">
        <f>SUM(J18:J21)</f>
        <v>22411042.69</v>
      </c>
      <c r="K17" s="27">
        <f t="shared" si="3"/>
        <v>-29972.730000000447</v>
      </c>
    </row>
    <row r="18" spans="1:11" ht="12.75">
      <c r="A18" s="19" t="s">
        <v>24</v>
      </c>
      <c r="B18" s="9" t="s">
        <v>25</v>
      </c>
      <c r="C18" s="22">
        <v>137880</v>
      </c>
      <c r="D18" s="22">
        <v>137880</v>
      </c>
      <c r="E18" s="21">
        <f t="shared" si="0"/>
        <v>0</v>
      </c>
      <c r="F18" s="22">
        <v>137880</v>
      </c>
      <c r="G18" s="33">
        <f t="shared" si="1"/>
        <v>0</v>
      </c>
      <c r="H18" s="26">
        <v>199960</v>
      </c>
      <c r="I18" s="33">
        <f t="shared" si="2"/>
        <v>62080</v>
      </c>
      <c r="J18" s="26">
        <v>199960</v>
      </c>
      <c r="K18" s="33">
        <f t="shared" si="3"/>
        <v>0</v>
      </c>
    </row>
    <row r="19" spans="1:11" ht="12.75">
      <c r="A19" s="19" t="s">
        <v>26</v>
      </c>
      <c r="B19" s="9" t="s">
        <v>27</v>
      </c>
      <c r="C19" s="22">
        <v>18102614.21</v>
      </c>
      <c r="D19" s="22">
        <v>22106333.42</v>
      </c>
      <c r="E19" s="21">
        <f t="shared" si="0"/>
        <v>4003719.210000001</v>
      </c>
      <c r="F19" s="22">
        <v>22106333.42</v>
      </c>
      <c r="G19" s="33">
        <f t="shared" si="1"/>
        <v>0</v>
      </c>
      <c r="H19" s="26">
        <v>22106333.42</v>
      </c>
      <c r="I19" s="33">
        <f t="shared" si="2"/>
        <v>0</v>
      </c>
      <c r="J19" s="26">
        <v>22106333.42</v>
      </c>
      <c r="K19" s="33">
        <f t="shared" si="3"/>
        <v>0</v>
      </c>
    </row>
    <row r="20" spans="1:11" ht="12.75">
      <c r="A20" s="19" t="s">
        <v>28</v>
      </c>
      <c r="B20" s="9" t="s">
        <v>29</v>
      </c>
      <c r="C20" s="22">
        <v>4806.61</v>
      </c>
      <c r="D20" s="22">
        <v>30700</v>
      </c>
      <c r="E20" s="21">
        <f t="shared" si="0"/>
        <v>25893.39</v>
      </c>
      <c r="F20" s="22">
        <v>30700</v>
      </c>
      <c r="G20" s="33">
        <f t="shared" si="1"/>
        <v>0</v>
      </c>
      <c r="H20" s="26">
        <v>30700</v>
      </c>
      <c r="I20" s="33">
        <f t="shared" si="2"/>
        <v>0</v>
      </c>
      <c r="J20" s="26">
        <v>30700</v>
      </c>
      <c r="K20" s="33">
        <f t="shared" si="3"/>
        <v>0</v>
      </c>
    </row>
    <row r="21" spans="1:11" ht="25.5">
      <c r="A21" s="19" t="s">
        <v>30</v>
      </c>
      <c r="B21" s="9" t="s">
        <v>31</v>
      </c>
      <c r="C21" s="22">
        <v>704022</v>
      </c>
      <c r="D21" s="22">
        <v>704022</v>
      </c>
      <c r="E21" s="21">
        <f t="shared" si="0"/>
        <v>0</v>
      </c>
      <c r="F21" s="22">
        <v>704022</v>
      </c>
      <c r="G21" s="33">
        <f t="shared" si="1"/>
        <v>0</v>
      </c>
      <c r="H21" s="26">
        <v>104022</v>
      </c>
      <c r="I21" s="33">
        <f t="shared" si="2"/>
        <v>-600000</v>
      </c>
      <c r="J21" s="26">
        <v>74049.27</v>
      </c>
      <c r="K21" s="33">
        <f t="shared" si="3"/>
        <v>-29972.729999999996</v>
      </c>
    </row>
    <row r="22" spans="1:11" s="8" customFormat="1" ht="25.5">
      <c r="A22" s="18" t="s">
        <v>32</v>
      </c>
      <c r="B22" s="6" t="s">
        <v>33</v>
      </c>
      <c r="C22" s="7">
        <f>SUM(C23:C26)</f>
        <v>79580638.00999999</v>
      </c>
      <c r="D22" s="7">
        <f>SUM(D23:D26)</f>
        <v>176390072.41</v>
      </c>
      <c r="E22" s="20">
        <f t="shared" si="0"/>
        <v>96809434.4</v>
      </c>
      <c r="F22" s="29">
        <f>SUM(F23:F26)</f>
        <v>188261394.68</v>
      </c>
      <c r="G22" s="27">
        <f t="shared" si="1"/>
        <v>11871322.27000001</v>
      </c>
      <c r="H22" s="29">
        <f>SUM(H23:H26)</f>
        <v>193282109.49</v>
      </c>
      <c r="I22" s="27">
        <f t="shared" si="2"/>
        <v>5020714.810000002</v>
      </c>
      <c r="J22" s="29">
        <f>SUM(J23:J26)</f>
        <v>182516353.33</v>
      </c>
      <c r="K22" s="27">
        <f t="shared" si="3"/>
        <v>-10765756.159999996</v>
      </c>
    </row>
    <row r="23" spans="1:11" ht="12.75">
      <c r="A23" s="19" t="s">
        <v>34</v>
      </c>
      <c r="B23" s="9" t="s">
        <v>35</v>
      </c>
      <c r="C23" s="22">
        <v>8870733.67</v>
      </c>
      <c r="D23" s="22">
        <v>94935796.4</v>
      </c>
      <c r="E23" s="21">
        <f t="shared" si="0"/>
        <v>86065062.73</v>
      </c>
      <c r="F23" s="22">
        <v>94935796.4</v>
      </c>
      <c r="G23" s="33">
        <f t="shared" si="1"/>
        <v>0</v>
      </c>
      <c r="H23" s="22">
        <v>95197534.4</v>
      </c>
      <c r="I23" s="33">
        <f t="shared" si="2"/>
        <v>261738</v>
      </c>
      <c r="J23" s="22">
        <v>95197534.4</v>
      </c>
      <c r="K23" s="33">
        <f t="shared" si="3"/>
        <v>0</v>
      </c>
    </row>
    <row r="24" spans="1:11" ht="12.75">
      <c r="A24" s="19" t="s">
        <v>36</v>
      </c>
      <c r="B24" s="9" t="s">
        <v>37</v>
      </c>
      <c r="C24" s="22">
        <v>7750216.58</v>
      </c>
      <c r="D24" s="22">
        <v>7750216.58</v>
      </c>
      <c r="E24" s="21">
        <f t="shared" si="0"/>
        <v>0</v>
      </c>
      <c r="F24" s="22">
        <v>19621538.85</v>
      </c>
      <c r="G24" s="33">
        <f t="shared" si="1"/>
        <v>11871322.270000001</v>
      </c>
      <c r="H24" s="22">
        <v>19815337.39</v>
      </c>
      <c r="I24" s="33">
        <f t="shared" si="2"/>
        <v>193798.5399999991</v>
      </c>
      <c r="J24" s="22">
        <v>8987581.23</v>
      </c>
      <c r="K24" s="33">
        <f t="shared" si="3"/>
        <v>-10827756.16</v>
      </c>
    </row>
    <row r="25" spans="1:11" ht="12.75">
      <c r="A25" s="19" t="s">
        <v>38</v>
      </c>
      <c r="B25" s="9" t="s">
        <v>39</v>
      </c>
      <c r="C25" s="22">
        <v>8994000</v>
      </c>
      <c r="D25" s="22">
        <v>19738371.67</v>
      </c>
      <c r="E25" s="21">
        <f t="shared" si="0"/>
        <v>10744371.670000002</v>
      </c>
      <c r="F25" s="22">
        <v>19738371.67</v>
      </c>
      <c r="G25" s="33">
        <f t="shared" si="1"/>
        <v>0</v>
      </c>
      <c r="H25" s="22">
        <v>18593260.67</v>
      </c>
      <c r="I25" s="33">
        <f t="shared" si="2"/>
        <v>-1145111</v>
      </c>
      <c r="J25" s="22">
        <v>18578260.67</v>
      </c>
      <c r="K25" s="33">
        <f t="shared" si="3"/>
        <v>-15000</v>
      </c>
    </row>
    <row r="26" spans="1:11" ht="25.5">
      <c r="A26" s="19" t="s">
        <v>40</v>
      </c>
      <c r="B26" s="9" t="s">
        <v>41</v>
      </c>
      <c r="C26" s="22">
        <v>53965687.76</v>
      </c>
      <c r="D26" s="22">
        <v>53965687.76</v>
      </c>
      <c r="E26" s="21">
        <f t="shared" si="0"/>
        <v>0</v>
      </c>
      <c r="F26" s="22">
        <v>53965687.76</v>
      </c>
      <c r="G26" s="33">
        <f t="shared" si="1"/>
        <v>0</v>
      </c>
      <c r="H26" s="22">
        <v>59675977.03</v>
      </c>
      <c r="I26" s="33">
        <f t="shared" si="2"/>
        <v>5710289.270000003</v>
      </c>
      <c r="J26" s="22">
        <v>59752977.03</v>
      </c>
      <c r="K26" s="33">
        <f t="shared" si="3"/>
        <v>77000</v>
      </c>
    </row>
    <row r="27" spans="1:11" s="11" customFormat="1" ht="13.5">
      <c r="A27" s="18" t="s">
        <v>84</v>
      </c>
      <c r="B27" s="6" t="s">
        <v>42</v>
      </c>
      <c r="C27" s="7">
        <f>C28</f>
        <v>60000</v>
      </c>
      <c r="D27" s="7">
        <f>D28</f>
        <v>2763612.6</v>
      </c>
      <c r="E27" s="20">
        <f t="shared" si="0"/>
        <v>2703612.6</v>
      </c>
      <c r="F27" s="29">
        <f>F28</f>
        <v>2763612.6</v>
      </c>
      <c r="G27" s="27">
        <f t="shared" si="1"/>
        <v>0</v>
      </c>
      <c r="H27" s="29">
        <f>H28</f>
        <v>2748612.6</v>
      </c>
      <c r="I27" s="27">
        <f t="shared" si="2"/>
        <v>-15000</v>
      </c>
      <c r="J27" s="29">
        <f>J28</f>
        <v>2718612.6</v>
      </c>
      <c r="K27" s="27">
        <f t="shared" si="3"/>
        <v>-30000</v>
      </c>
    </row>
    <row r="28" spans="1:11" ht="25.5">
      <c r="A28" s="19" t="s">
        <v>81</v>
      </c>
      <c r="B28" s="9" t="s">
        <v>80</v>
      </c>
      <c r="C28" s="22">
        <v>60000</v>
      </c>
      <c r="D28" s="22">
        <v>2763612.6</v>
      </c>
      <c r="E28" s="21">
        <f t="shared" si="0"/>
        <v>2703612.6</v>
      </c>
      <c r="F28" s="22">
        <v>2763612.6</v>
      </c>
      <c r="G28" s="33">
        <f t="shared" si="1"/>
        <v>0</v>
      </c>
      <c r="H28" s="28">
        <v>2748612.6</v>
      </c>
      <c r="I28" s="33">
        <f t="shared" si="2"/>
        <v>-15000</v>
      </c>
      <c r="J28" s="28">
        <v>2718612.6</v>
      </c>
      <c r="K28" s="33">
        <f t="shared" si="3"/>
        <v>-30000</v>
      </c>
    </row>
    <row r="29" spans="1:11" s="8" customFormat="1" ht="13.5">
      <c r="A29" s="18" t="s">
        <v>43</v>
      </c>
      <c r="B29" s="6" t="s">
        <v>44</v>
      </c>
      <c r="C29" s="7">
        <f>SUM(C30:C34)</f>
        <v>263236702.87999997</v>
      </c>
      <c r="D29" s="7">
        <f>SUM(D30:D34)</f>
        <v>264618040.39999998</v>
      </c>
      <c r="E29" s="20">
        <f t="shared" si="0"/>
        <v>1381337.5200000107</v>
      </c>
      <c r="F29" s="29">
        <f>SUM(F30:F34)</f>
        <v>264618040.39999998</v>
      </c>
      <c r="G29" s="27">
        <f t="shared" si="1"/>
        <v>0</v>
      </c>
      <c r="H29" s="29">
        <f>SUM(H30:H34)</f>
        <v>287108549.11</v>
      </c>
      <c r="I29" s="27">
        <f t="shared" si="2"/>
        <v>22490508.71000004</v>
      </c>
      <c r="J29" s="29">
        <f>SUM(J30:J34)</f>
        <v>286624562.31</v>
      </c>
      <c r="K29" s="27">
        <f t="shared" si="3"/>
        <v>-483986.8000000119</v>
      </c>
    </row>
    <row r="30" spans="1:11" ht="12.75">
      <c r="A30" s="19" t="s">
        <v>45</v>
      </c>
      <c r="B30" s="9" t="s">
        <v>46</v>
      </c>
      <c r="C30" s="10">
        <v>96557137.54</v>
      </c>
      <c r="D30" s="10">
        <v>96557137.54</v>
      </c>
      <c r="E30" s="21">
        <f t="shared" si="0"/>
        <v>0</v>
      </c>
      <c r="F30" s="10">
        <v>96557137.54</v>
      </c>
      <c r="G30" s="33">
        <f t="shared" si="1"/>
        <v>0</v>
      </c>
      <c r="H30" s="10">
        <v>106181743.95</v>
      </c>
      <c r="I30" s="33">
        <f t="shared" si="2"/>
        <v>9624606.409999996</v>
      </c>
      <c r="J30" s="10">
        <v>106181743.95</v>
      </c>
      <c r="K30" s="33">
        <f t="shared" si="3"/>
        <v>0</v>
      </c>
    </row>
    <row r="31" spans="1:11" s="8" customFormat="1" ht="12.75">
      <c r="A31" s="19" t="s">
        <v>47</v>
      </c>
      <c r="B31" s="9" t="s">
        <v>48</v>
      </c>
      <c r="C31" s="10">
        <v>109345329.27</v>
      </c>
      <c r="D31" s="10">
        <v>110450704.78</v>
      </c>
      <c r="E31" s="21">
        <f t="shared" si="0"/>
        <v>1105375.5100000054</v>
      </c>
      <c r="F31" s="10">
        <v>110450704.78</v>
      </c>
      <c r="G31" s="33">
        <f t="shared" si="1"/>
        <v>0</v>
      </c>
      <c r="H31" s="10">
        <v>121292270.92</v>
      </c>
      <c r="I31" s="33">
        <f t="shared" si="2"/>
        <v>10841566.14</v>
      </c>
      <c r="J31" s="10">
        <v>120808284.12</v>
      </c>
      <c r="K31" s="33">
        <f t="shared" si="3"/>
        <v>-483986.799999997</v>
      </c>
    </row>
    <row r="32" spans="1:11" ht="12.75">
      <c r="A32" s="19" t="s">
        <v>49</v>
      </c>
      <c r="B32" s="9" t="s">
        <v>50</v>
      </c>
      <c r="C32" s="10">
        <v>29860026.45</v>
      </c>
      <c r="D32" s="10">
        <v>30339026.45</v>
      </c>
      <c r="E32" s="21">
        <f t="shared" si="0"/>
        <v>479000</v>
      </c>
      <c r="F32" s="10">
        <v>30339026.45</v>
      </c>
      <c r="G32" s="33">
        <f t="shared" si="1"/>
        <v>0</v>
      </c>
      <c r="H32" s="10">
        <v>34051149.71</v>
      </c>
      <c r="I32" s="33">
        <f t="shared" si="2"/>
        <v>3712123.2600000016</v>
      </c>
      <c r="J32" s="10">
        <v>34051149.71</v>
      </c>
      <c r="K32" s="33">
        <f t="shared" si="3"/>
        <v>0</v>
      </c>
    </row>
    <row r="33" spans="1:11" ht="12.75">
      <c r="A33" s="19" t="s">
        <v>51</v>
      </c>
      <c r="B33" s="9" t="s">
        <v>52</v>
      </c>
      <c r="C33" s="10">
        <v>1501099.42</v>
      </c>
      <c r="D33" s="10">
        <v>1501099.42</v>
      </c>
      <c r="E33" s="21">
        <f t="shared" si="0"/>
        <v>0</v>
      </c>
      <c r="F33" s="10">
        <v>1501099.42</v>
      </c>
      <c r="G33" s="33">
        <f t="shared" si="1"/>
        <v>0</v>
      </c>
      <c r="H33" s="10">
        <v>1429139.42</v>
      </c>
      <c r="I33" s="33">
        <f t="shared" si="2"/>
        <v>-71960</v>
      </c>
      <c r="J33" s="10">
        <v>1429139.42</v>
      </c>
      <c r="K33" s="33">
        <f t="shared" si="3"/>
        <v>0</v>
      </c>
    </row>
    <row r="34" spans="1:11" ht="12.75">
      <c r="A34" s="19" t="s">
        <v>53</v>
      </c>
      <c r="B34" s="9" t="s">
        <v>54</v>
      </c>
      <c r="C34" s="10">
        <v>25973110.2</v>
      </c>
      <c r="D34" s="10">
        <v>25770072.21</v>
      </c>
      <c r="E34" s="21">
        <f t="shared" si="0"/>
        <v>-203037.98999999836</v>
      </c>
      <c r="F34" s="10">
        <v>25770072.21</v>
      </c>
      <c r="G34" s="33">
        <f t="shared" si="1"/>
        <v>0</v>
      </c>
      <c r="H34" s="10">
        <v>24154245.11</v>
      </c>
      <c r="I34" s="33">
        <f t="shared" si="2"/>
        <v>-1615827.1000000015</v>
      </c>
      <c r="J34" s="10">
        <v>24154245.11</v>
      </c>
      <c r="K34" s="33">
        <f t="shared" si="3"/>
        <v>0</v>
      </c>
    </row>
    <row r="35" spans="1:11" s="11" customFormat="1" ht="13.5">
      <c r="A35" s="18" t="s">
        <v>55</v>
      </c>
      <c r="B35" s="6" t="s">
        <v>56</v>
      </c>
      <c r="C35" s="7">
        <f>C36</f>
        <v>9994463.53</v>
      </c>
      <c r="D35" s="7">
        <f>D36</f>
        <v>11113516.16</v>
      </c>
      <c r="E35" s="20">
        <f t="shared" si="0"/>
        <v>1119052.6300000008</v>
      </c>
      <c r="F35" s="29">
        <f>F36</f>
        <v>11113516.16</v>
      </c>
      <c r="G35" s="27">
        <f t="shared" si="1"/>
        <v>0</v>
      </c>
      <c r="H35" s="29">
        <f>H36</f>
        <v>12731071.31</v>
      </c>
      <c r="I35" s="27">
        <f t="shared" si="2"/>
        <v>1617555.1500000004</v>
      </c>
      <c r="J35" s="29">
        <f>J36</f>
        <v>12731071.31</v>
      </c>
      <c r="K35" s="27">
        <f t="shared" si="3"/>
        <v>0</v>
      </c>
    </row>
    <row r="36" spans="1:11" s="8" customFormat="1" ht="12.75">
      <c r="A36" s="19" t="s">
        <v>57</v>
      </c>
      <c r="B36" s="9" t="s">
        <v>58</v>
      </c>
      <c r="C36" s="22">
        <v>9994463.53</v>
      </c>
      <c r="D36" s="22">
        <v>11113516.16</v>
      </c>
      <c r="E36" s="21">
        <f t="shared" si="0"/>
        <v>1119052.6300000008</v>
      </c>
      <c r="F36" s="22">
        <v>11113516.16</v>
      </c>
      <c r="G36" s="33">
        <f t="shared" si="1"/>
        <v>0</v>
      </c>
      <c r="H36" s="26">
        <v>12731071.31</v>
      </c>
      <c r="I36" s="33">
        <f t="shared" si="2"/>
        <v>1617555.1500000004</v>
      </c>
      <c r="J36" s="26">
        <v>12731071.31</v>
      </c>
      <c r="K36" s="33">
        <f t="shared" si="3"/>
        <v>0</v>
      </c>
    </row>
    <row r="37" spans="1:11" s="11" customFormat="1" ht="13.5">
      <c r="A37" s="18" t="s">
        <v>59</v>
      </c>
      <c r="B37" s="6" t="s">
        <v>60</v>
      </c>
      <c r="C37" s="7">
        <f>SUM(C38:C40)</f>
        <v>22244000</v>
      </c>
      <c r="D37" s="7">
        <f>SUM(D38:D40)</f>
        <v>22244000</v>
      </c>
      <c r="E37" s="20">
        <f t="shared" si="0"/>
        <v>0</v>
      </c>
      <c r="F37" s="29">
        <f>SUM(F38:F40)</f>
        <v>22244000</v>
      </c>
      <c r="G37" s="27">
        <f t="shared" si="1"/>
        <v>0</v>
      </c>
      <c r="H37" s="29">
        <f>SUM(H38:H40)</f>
        <v>22603600</v>
      </c>
      <c r="I37" s="27">
        <f t="shared" si="2"/>
        <v>359600</v>
      </c>
      <c r="J37" s="29">
        <f>SUM(J38:J40)</f>
        <v>22603600</v>
      </c>
      <c r="K37" s="27">
        <f t="shared" si="3"/>
        <v>0</v>
      </c>
    </row>
    <row r="38" spans="1:11" s="8" customFormat="1" ht="12.75">
      <c r="A38" s="19" t="s">
        <v>61</v>
      </c>
      <c r="B38" s="9" t="s">
        <v>62</v>
      </c>
      <c r="C38" s="22">
        <v>112000</v>
      </c>
      <c r="D38" s="22">
        <v>112000</v>
      </c>
      <c r="E38" s="25">
        <f aca="true" t="shared" si="5" ref="E38:E45">D38-C38</f>
        <v>0</v>
      </c>
      <c r="F38" s="22">
        <v>112000</v>
      </c>
      <c r="G38" s="33">
        <f t="shared" si="1"/>
        <v>0</v>
      </c>
      <c r="H38" s="26">
        <v>112000</v>
      </c>
      <c r="I38" s="33">
        <f t="shared" si="2"/>
        <v>0</v>
      </c>
      <c r="J38" s="26">
        <v>112000</v>
      </c>
      <c r="K38" s="33">
        <f t="shared" si="3"/>
        <v>0</v>
      </c>
    </row>
    <row r="39" spans="1:11" ht="12.75">
      <c r="A39" s="19" t="s">
        <v>63</v>
      </c>
      <c r="B39" s="9" t="s">
        <v>64</v>
      </c>
      <c r="C39" s="22">
        <v>12231200</v>
      </c>
      <c r="D39" s="22">
        <v>12231200</v>
      </c>
      <c r="E39" s="25">
        <f t="shared" si="5"/>
        <v>0</v>
      </c>
      <c r="F39" s="22">
        <v>12231200</v>
      </c>
      <c r="G39" s="33">
        <f t="shared" si="1"/>
        <v>0</v>
      </c>
      <c r="H39" s="26">
        <v>12123600</v>
      </c>
      <c r="I39" s="33">
        <f t="shared" si="2"/>
        <v>-107600</v>
      </c>
      <c r="J39" s="26">
        <v>12123600</v>
      </c>
      <c r="K39" s="33">
        <f t="shared" si="3"/>
        <v>0</v>
      </c>
    </row>
    <row r="40" spans="1:11" ht="12.75">
      <c r="A40" s="19" t="s">
        <v>65</v>
      </c>
      <c r="B40" s="9" t="s">
        <v>66</v>
      </c>
      <c r="C40" s="22">
        <v>9900800</v>
      </c>
      <c r="D40" s="22">
        <v>9900800</v>
      </c>
      <c r="E40" s="25">
        <f t="shared" si="5"/>
        <v>0</v>
      </c>
      <c r="F40" s="22">
        <v>9900800</v>
      </c>
      <c r="G40" s="33">
        <f t="shared" si="1"/>
        <v>0</v>
      </c>
      <c r="H40" s="26">
        <v>10368000</v>
      </c>
      <c r="I40" s="33">
        <f t="shared" si="2"/>
        <v>467200</v>
      </c>
      <c r="J40" s="26">
        <v>10368000</v>
      </c>
      <c r="K40" s="33">
        <f t="shared" si="3"/>
        <v>0</v>
      </c>
    </row>
    <row r="41" spans="1:11" s="11" customFormat="1" ht="13.5">
      <c r="A41" s="18" t="s">
        <v>67</v>
      </c>
      <c r="B41" s="6" t="s">
        <v>68</v>
      </c>
      <c r="C41" s="7">
        <f>C42+C43</f>
        <v>32072036.65</v>
      </c>
      <c r="D41" s="7">
        <f>D42+D43</f>
        <v>32122615.65</v>
      </c>
      <c r="E41" s="20">
        <f t="shared" si="5"/>
        <v>50579</v>
      </c>
      <c r="F41" s="29">
        <f>F42+F43</f>
        <v>32122615.65</v>
      </c>
      <c r="G41" s="27">
        <f t="shared" si="1"/>
        <v>0</v>
      </c>
      <c r="H41" s="29">
        <f>H42+H43</f>
        <v>30021694.88</v>
      </c>
      <c r="I41" s="27">
        <f t="shared" si="2"/>
        <v>-2100920.7699999996</v>
      </c>
      <c r="J41" s="29">
        <f>J42+J43</f>
        <v>30021693.88</v>
      </c>
      <c r="K41" s="27">
        <f t="shared" si="3"/>
        <v>-1</v>
      </c>
    </row>
    <row r="42" spans="1:11" ht="25.5">
      <c r="A42" s="19" t="s">
        <v>69</v>
      </c>
      <c r="B42" s="9" t="s">
        <v>70</v>
      </c>
      <c r="C42" s="24">
        <v>165000</v>
      </c>
      <c r="D42" s="24">
        <v>165000</v>
      </c>
      <c r="E42" s="25">
        <f t="shared" si="5"/>
        <v>0</v>
      </c>
      <c r="F42" s="24">
        <v>165000</v>
      </c>
      <c r="G42" s="33">
        <f t="shared" si="1"/>
        <v>0</v>
      </c>
      <c r="H42" s="26">
        <v>185000</v>
      </c>
      <c r="I42" s="33">
        <f t="shared" si="2"/>
        <v>20000</v>
      </c>
      <c r="J42" s="26">
        <v>185000</v>
      </c>
      <c r="K42" s="33">
        <f t="shared" si="3"/>
        <v>0</v>
      </c>
    </row>
    <row r="43" spans="1:11" ht="12.75">
      <c r="A43" s="19" t="s">
        <v>83</v>
      </c>
      <c r="B43" s="9" t="s">
        <v>82</v>
      </c>
      <c r="C43" s="22">
        <v>31907036.65</v>
      </c>
      <c r="D43" s="22">
        <v>31957615.65</v>
      </c>
      <c r="E43" s="25">
        <f t="shared" si="5"/>
        <v>50579</v>
      </c>
      <c r="F43" s="22">
        <v>31957615.65</v>
      </c>
      <c r="G43" s="33">
        <f t="shared" si="1"/>
        <v>0</v>
      </c>
      <c r="H43" s="26">
        <v>29836694.88</v>
      </c>
      <c r="I43" s="33">
        <f t="shared" si="2"/>
        <v>-2120920.7699999996</v>
      </c>
      <c r="J43" s="26">
        <v>29836693.88</v>
      </c>
      <c r="K43" s="33">
        <f t="shared" si="3"/>
        <v>-1</v>
      </c>
    </row>
    <row r="44" spans="1:11" s="8" customFormat="1" ht="13.5">
      <c r="A44" s="18" t="s">
        <v>85</v>
      </c>
      <c r="B44" s="6" t="s">
        <v>71</v>
      </c>
      <c r="C44" s="7">
        <f>C45</f>
        <v>5591222.94</v>
      </c>
      <c r="D44" s="7">
        <f>D45</f>
        <v>5591222.94</v>
      </c>
      <c r="E44" s="20">
        <f t="shared" si="5"/>
        <v>0</v>
      </c>
      <c r="F44" s="29">
        <f>F45</f>
        <v>5591222.94</v>
      </c>
      <c r="G44" s="27">
        <f t="shared" si="1"/>
        <v>0</v>
      </c>
      <c r="H44" s="29">
        <f>H45</f>
        <v>5393584.21</v>
      </c>
      <c r="I44" s="27">
        <f t="shared" si="2"/>
        <v>-197638.73000000045</v>
      </c>
      <c r="J44" s="29">
        <f>J45</f>
        <v>6012493.32</v>
      </c>
      <c r="K44" s="27">
        <f t="shared" si="3"/>
        <v>618909.1100000003</v>
      </c>
    </row>
    <row r="45" spans="1:11" ht="12.75">
      <c r="A45" s="19" t="s">
        <v>72</v>
      </c>
      <c r="B45" s="9" t="s">
        <v>73</v>
      </c>
      <c r="C45" s="22">
        <v>5591222.94</v>
      </c>
      <c r="D45" s="22">
        <v>5591222.94</v>
      </c>
      <c r="E45" s="21">
        <f t="shared" si="5"/>
        <v>0</v>
      </c>
      <c r="F45" s="22">
        <v>5591222.94</v>
      </c>
      <c r="G45" s="33">
        <f t="shared" si="1"/>
        <v>0</v>
      </c>
      <c r="H45" s="26">
        <v>5393584.21</v>
      </c>
      <c r="I45" s="33">
        <f t="shared" si="2"/>
        <v>-197638.73000000045</v>
      </c>
      <c r="J45" s="26">
        <v>6012493.32</v>
      </c>
      <c r="K45" s="33">
        <f t="shared" si="3"/>
        <v>618909.1100000003</v>
      </c>
    </row>
    <row r="46" spans="1:11" s="61" customFormat="1" ht="20.25" customHeight="1">
      <c r="A46" s="67" t="s">
        <v>90</v>
      </c>
      <c r="B46" s="67"/>
      <c r="C46" s="59">
        <f aca="true" t="shared" si="6" ref="C46:K46">C4+C11+C13+C17+C22+C29+C35+C37+C41+C44+C27</f>
        <v>529972250.4899999</v>
      </c>
      <c r="D46" s="59">
        <f t="shared" si="6"/>
        <v>635371632.4</v>
      </c>
      <c r="E46" s="60">
        <f t="shared" si="6"/>
        <v>105399381.91</v>
      </c>
      <c r="F46" s="59">
        <f t="shared" si="6"/>
        <v>646649388.5600001</v>
      </c>
      <c r="G46" s="60">
        <f t="shared" si="6"/>
        <v>11277756.160000011</v>
      </c>
      <c r="H46" s="59">
        <f t="shared" si="6"/>
        <v>671812969.2</v>
      </c>
      <c r="I46" s="60">
        <f t="shared" si="6"/>
        <v>25163580.640000045</v>
      </c>
      <c r="J46" s="59">
        <f t="shared" si="6"/>
        <v>660051226.24</v>
      </c>
      <c r="K46" s="60">
        <f t="shared" si="6"/>
        <v>-11761742.96000002</v>
      </c>
    </row>
    <row r="48" spans="1:11" s="16" customFormat="1" ht="13.5" hidden="1">
      <c r="A48" s="12"/>
      <c r="B48" s="13"/>
      <c r="C48" s="14">
        <f>2189939043.71-C46</f>
        <v>1659966793.2200003</v>
      </c>
      <c r="D48" s="14">
        <f>2220970999.03-D46</f>
        <v>1585599366.63</v>
      </c>
      <c r="E48" s="15">
        <f>D46-C46-E46</f>
        <v>0</v>
      </c>
      <c r="F48" s="14">
        <f>2220970999.03-F46</f>
        <v>1574321610.4700003</v>
      </c>
      <c r="G48" s="15">
        <f>F46-E46-G46</f>
        <v>529972250.49000007</v>
      </c>
      <c r="H48" s="14">
        <f>2220970999.03-H46</f>
        <v>1549158029.8300002</v>
      </c>
      <c r="I48" s="15">
        <f>H46-G46-I46</f>
        <v>635371632.4000001</v>
      </c>
      <c r="J48" s="14">
        <f>2220970999.03-J46</f>
        <v>1560919772.7900002</v>
      </c>
      <c r="K48" s="15">
        <f>J46-I46-K46</f>
        <v>646649388.56</v>
      </c>
    </row>
    <row r="49" ht="12.75">
      <c r="C49" s="17"/>
    </row>
    <row r="50" ht="12.75">
      <c r="C50" s="17"/>
    </row>
    <row r="51" ht="12.75">
      <c r="C51" s="17"/>
    </row>
  </sheetData>
  <sheetProtection/>
  <mergeCells count="5">
    <mergeCell ref="A1:K1"/>
    <mergeCell ref="A2:A3"/>
    <mergeCell ref="B2:B3"/>
    <mergeCell ref="C2:K2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Admin</cp:lastModifiedBy>
  <cp:lastPrinted>2018-05-07T09:00:26Z</cp:lastPrinted>
  <dcterms:created xsi:type="dcterms:W3CDTF">2003-08-14T15:25:08Z</dcterms:created>
  <dcterms:modified xsi:type="dcterms:W3CDTF">2022-05-08T13:14:16Z</dcterms:modified>
  <cp:category/>
  <cp:version/>
  <cp:contentType/>
  <cp:contentStatus/>
</cp:coreProperties>
</file>