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2018" sheetId="1" r:id="rId1"/>
  </sheets>
  <definedNames>
    <definedName name="_xlnm.Print_Titles" localSheetId="0">'2018'!$9:$9</definedName>
    <definedName name="_xlnm.Print_Area" localSheetId="0">'2018'!$A$1:$E$155</definedName>
  </definedNames>
  <calcPr fullCalcOnLoad="1"/>
</workbook>
</file>

<file path=xl/sharedStrings.xml><?xml version="1.0" encoding="utf-8"?>
<sst xmlns="http://schemas.openxmlformats.org/spreadsheetml/2006/main" count="312" uniqueCount="264">
  <si>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</si>
  <si>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</si>
  <si>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</si>
  <si>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</si>
  <si>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</si>
  <si>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</si>
  <si>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</si>
  <si>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</si>
  <si>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</si>
  <si>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</si>
  <si>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</si>
  <si>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</si>
  <si>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</si>
  <si>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</si>
  <si>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</si>
  <si>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</si>
  <si>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</si>
  <si>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</si>
  <si>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</si>
  <si>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</si>
  <si>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</si>
  <si>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</si>
  <si>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</si>
  <si>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</si>
  <si>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</si>
  <si>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</si>
  <si>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</si>
  <si>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</si>
  <si>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</si>
  <si>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</si>
  <si>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</si>
  <si>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</si>
  <si>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</si>
  <si>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</si>
  <si>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</si>
  <si>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</si>
  <si>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</si>
  <si>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</si>
  <si>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</si>
  <si>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</si>
  <si>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</si>
  <si>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</si>
  <si>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</si>
  <si>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</si>
  <si>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</si>
  <si>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</si>
  <si>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</si>
  <si>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</si>
  <si>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</si>
  <si>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</si>
  <si>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</si>
  <si>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</si>
  <si>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</si>
  <si>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</si>
  <si>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</si>
  <si>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</si>
  <si>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</si>
  <si>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</si>
  <si>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</si>
  <si>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</si>
  <si>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</si>
  <si>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</si>
  <si>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</si>
  <si>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</si>
  <si>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</si>
  <si>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</si>
  <si>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</si>
  <si>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</si>
  <si>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</si>
  <si>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</si>
  <si>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</si>
  <si>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</si>
  <si>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</si>
  <si>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</si>
  <si>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</si>
  <si>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</si>
  <si>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</si>
  <si>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</si>
  <si>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</si>
  <si>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</si>
  <si>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</si>
  <si>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</si>
  <si>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</si>
  <si>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</si>
  <si>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</si>
  <si>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</si>
  <si>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</si>
  <si>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</si>
  <si>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</si>
  <si>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</si>
  <si>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</si>
  <si>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</si>
  <si>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</si>
  <si>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</si>
  <si>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</si>
  <si>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</si>
  <si>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</si>
  <si>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</si>
  <si>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</si>
  <si>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</si>
  <si>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</si>
  <si>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</si>
  <si>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</si>
  <si>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</si>
  <si>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</si>
  <si>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</si>
  <si>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</si>
  <si>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</si>
  <si>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</si>
  <si>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</si>
  <si>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</si>
  <si>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</si>
  <si>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</si>
  <si>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</si>
  <si>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</si>
  <si>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000 2 02 29999 04 0000 151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</si>
  <si>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</si>
  <si>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</si>
  <si>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</si>
  <si>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</si>
  <si>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</si>
  <si>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</si>
  <si>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</si>
  <si>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</si>
  <si>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</si>
  <si>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</si>
  <si>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</si>
  <si>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</si>
  <si>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</si>
  <si>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</si>
  <si>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</si>
  <si>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</si>
  <si>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</si>
  <si>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</si>
  <si>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</si>
  <si>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</si>
  <si>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</si>
  <si>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</si>
  <si>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</si>
  <si>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</si>
  <si>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</si>
  <si>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</si>
  <si>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</si>
  <si>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</si>
  <si>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</si>
  <si>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</si>
  <si>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</si>
  <si>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</si>
  <si>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</si>
  <si>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</si>
  <si>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</si>
  <si>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</si>
  <si>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000 1 12 01041 01 0000 120 </t>
  </si>
  <si>
    <t>Плата за размещение отходов производства</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</si>
  <si>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</si>
  <si>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</si>
  <si>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</si>
  <si>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</si>
  <si>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</si>
  <si>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</si>
  <si>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</si>
  <si>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</si>
  <si>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</si>
  <si>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</si>
  <si>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</si>
  <si>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</si>
  <si>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</si>
  <si>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</si>
  <si>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</si>
  <si>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</si>
  <si>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</si>
  <si>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</si>
  <si>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</si>
  <si>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</si>
  <si>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 xml:space="preserve">000 1 12 01040 01 0000 120 </t>
  </si>
  <si>
    <t>Плата за размещение отходов производства и потребления</t>
  </si>
  <si>
    <t>Прочие неналоговые доходы</t>
  </si>
  <si>
    <t>000 1 17 05000 00 0000 180</t>
  </si>
  <si>
    <t>Прочие неналоговые доходы бюджетов городских округов</t>
  </si>
  <si>
    <t>000 1 17 05040 04 0000 180</t>
  </si>
  <si>
    <t>ПРОЧИЕ НЕНАЛОГОВЫЕ ДОХОДЫ</t>
  </si>
  <si>
    <t>000 1 17 00000 00 0000 000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</si>
  <si>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</si>
  <si>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</si>
  <si>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</si>
  <si>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000 1 16 33040 04 0000 140</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</si>
  <si>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</si>
  <si>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</si>
  <si>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000 1 16 25050 01 0000 140</t>
  </si>
  <si>
    <t>Денежные взыскания (штрафы) за нарушение законодательства в области охраны окружающей среды</t>
  </si>
  <si>
    <t>000 1 03 02260 01 0000 110</t>
  </si>
  <si>
    <t>-</t>
  </si>
  <si>
    <t>000 2 19 00000 00 0000 000</t>
  </si>
  <si>
    <t>Утвержденные бюджетные назначения</t>
  </si>
  <si>
    <t>Исполнено</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</si>
  <si>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</si>
  <si>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</si>
  <si>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</si>
  <si>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Процент исполнения к принятому плану</t>
  </si>
  <si>
    <t>рублей</t>
  </si>
  <si>
    <t xml:space="preserve"> Приложение 1</t>
  </si>
  <si>
    <t xml:space="preserve">Доходы бюджета ЗАТО Видяево за 2019 год </t>
  </si>
  <si>
    <t xml:space="preserve">"Об исполнении бюджета ЗАТО Видяево за 2019 год"
</t>
  </si>
  <si>
    <t>000 1 17 01040 04 0000 180</t>
  </si>
  <si>
    <t>Невыясненные поступления, зачисляемые в бюджеты городских округов</t>
  </si>
  <si>
    <t>000 1 17 01000 00 0000 180</t>
  </si>
  <si>
    <t>Невыясненные поступления</t>
  </si>
  <si>
    <t>Субвенция на реализацию Закона Мурманской области "О единой субвенции местным бюджетам на финансовое обеспечение образовательной деятельности"</t>
  </si>
  <si>
    <t>000 2 02 35930 04 0000 150</t>
  </si>
  <si>
    <t>000 2 02 35930 00 0000 150</t>
  </si>
  <si>
    <t>000 2 02 35120 04 0000 150</t>
  </si>
  <si>
    <t>000 2 02 35120 00 0000 150</t>
  </si>
  <si>
    <t>000 2 02 35118 04 0000 150</t>
  </si>
  <si>
    <t>000 2 02 35118 00 0000 150</t>
  </si>
  <si>
    <t>000 2 02 30029 04 0000 150</t>
  </si>
  <si>
    <t>000 2 02 30029 00 0000 150</t>
  </si>
  <si>
    <t>000 2 02 30027 04 0000 150</t>
  </si>
  <si>
    <t>000 2 02 30027 00 0000 150</t>
  </si>
  <si>
    <t>000 2 02 30000 00 0000 150</t>
  </si>
  <si>
    <t>000 2 02 29999 04 0000 150</t>
  </si>
  <si>
    <t>000 2 02 29999 00 0000 150</t>
  </si>
  <si>
    <t>000 2 02 25555 04 0000 150</t>
  </si>
  <si>
    <t>000 2 02 25555 00 0000 150</t>
  </si>
  <si>
    <t>000 2 02 25519 04 0000 150</t>
  </si>
  <si>
    <t>000 2 02 25519 00 0000 150</t>
  </si>
  <si>
    <t>000 2 02 20000 00 0000 150</t>
  </si>
  <si>
    <t>000 2 02 15010 04 0000 150</t>
  </si>
  <si>
    <t>000 2 02 15010 00 0000 150</t>
  </si>
  <si>
    <t>000 2 02 15002 04 0000 150</t>
  </si>
  <si>
    <t>000 2 02 15002 00 0000 150</t>
  </si>
  <si>
    <t>000 2 02 15001 04 0000 150</t>
  </si>
  <si>
    <t>000 2 02 15001 00 0000 150</t>
  </si>
  <si>
    <t>000 2 02 10000 00 0000 150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</si>
  <si>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</si>
  <si>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000 2 02 2041 04 0000 150</t>
  </si>
  <si>
    <t>000 2 02 2041 00 0000 150</t>
  </si>
  <si>
    <t>Субсидии бюджетам муниципальных образований реализацию мероприятий направленных на ликвидацию накопленного экологического ущерба</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</si>
  <si>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осуществляющий постинтернатный паторонат в отношении несовершеннолетних и социальный патронат </t>
  </si>
  <si>
    <t>000 2 02 30024 04 0000 150</t>
  </si>
  <si>
    <t>000 2 02 39998 04 0000 150</t>
  </si>
  <si>
    <t>2 02 39998 04 0000 150</t>
  </si>
  <si>
    <t>2 02 39998 00 0000 150</t>
  </si>
  <si>
    <t xml:space="preserve">Единая субвенция местным бюджетам </t>
  </si>
  <si>
    <t xml:space="preserve">Единая субвенция бюджетам городских округов </t>
  </si>
  <si>
    <t>000 2 19 00000 04 0000 150</t>
  </si>
  <si>
    <t>000 2 19 60010 04 0000 150</t>
  </si>
  <si>
    <t>000 2 18 04010 04 0000 150</t>
  </si>
  <si>
    <t>000 2 18 04000 04 0000 150</t>
  </si>
  <si>
    <t>000 2 18 00000 00 0000 150</t>
  </si>
  <si>
    <t>000 2 18 00000 04 0000 150</t>
  </si>
  <si>
    <t xml:space="preserve">  Доходы бюджетов городских округов от возврата бюджетными учреждениями остатков субсидий прошлых лет</t>
  </si>
  <si>
    <t xml:space="preserve">  Доходы бюджетов городских округов от возврата организациями остатков субсидий прошлых лет</t>
  </si>
  <si>
    <t xml:space="preserve">  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</si>
  <si>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</si>
  <si>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Возврат остатков субсидий, субвенций и иных межбюджетных трансфертов, имеющих целевое назначение, прошлых лет</t>
  </si>
  <si>
    <t xml:space="preserve">Субвенции бюджетам городских округов на выполнение передаваемых полномочий субъектов Российской Федерации </t>
  </si>
  <si>
    <t xml:space="preserve">Субвенции местным бюджетам на выполнение передаваемых полномочий субъектов Российской Федерации </t>
  </si>
  <si>
    <t>Субвенции бюджетам городских округов на содержание ребенка в семье опекуна и приемной семье, а так же вознаграждение, причитающееся приемному родителю</t>
  </si>
  <si>
    <t xml:space="preserve">Субвенции бюджетам городских округов на компенсацию части  платы,взымаемой с родителей (законных представителей) за присмотр и уход за детьми , посещающими образовательные организации, реализующие образовательные программы дощкольного образования </t>
  </si>
  <si>
    <t xml:space="preserve">Субвенции бюджетам на компенсацию части  платы,взымаемой с родителей (законных представителей) за присмотр и уход за детьми , посещающими образовательные организации, реализующие образовательные программы дощкольного образования </t>
  </si>
  <si>
    <t>000 1 16 03030 01 0000 140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</si>
  <si>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</si>
  <si>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к решению Совета депутатов ЗАТО Видяево</t>
  </si>
  <si>
    <t>от 03.06.2020 № 253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</si>
</sst>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9">
    <font>
      <sz val="10"/>
      <name val="Arial Cyr"/>
      <family val="0"/>
    </font>
    <font>
      <sz val="11"/>
      <color indexed="8"/>
      <name val="Calibri"/>
      <family val="2"/>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b/>
      <i/>
      <sz val="12"/>
      <name val="Times New Roman"/>
      <family val="1"/>
    </font>
    <font>
      <sz val="10"/>
      <name val="Times New Roman"/>
      <family val="1"/>
    </font>
    <font>
      <sz val="11"/>
      <color indexed="9"/>
      <name val="Calibri"/>
      <family val="2"/>
    </font>
    <font>
      <sz val="10"/>
      <color indexed="8"/>
      <name val="Arial Cyr"/>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000000"/>
      </left>
      <right style="medium">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thin"/>
    </border>
    <border>
      <left style="thin"/>
      <right style="thin"/>
      <top style="thin"/>
      <bottom style="thin"/>
    </border>
    <border>
      <left style="thin"/>
      <right>
        <color indexed="63"/>
      </right>
      <top style="medium"/>
      <bottom style="medium"/>
    </border>
    <border>
      <left style="medium"/>
      <right>
        <color indexed="63"/>
      </right>
      <top style="medium"/>
      <bottom style="medium"/>
    </border>
    <border>
      <left style="medium"/>
      <right style="medium"/>
      <top style="medium"/>
      <bottom style="medium"/>
    </border>
    <border>
      <left style="thin"/>
      <right>
        <color indexed="63"/>
      </right>
      <top style="thin"/>
      <bottom style="thin"/>
    </border>
    <border>
      <left style="thin">
        <color rgb="FF000000"/>
      </left>
      <right>
        <color indexed="63"/>
      </right>
      <top>
        <color rgb="FF000000"/>
      </top>
      <bottom style="thin">
        <color rgb="FF000000"/>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color rgb="FF000000"/>
      </left>
      <right>
        <color indexed="63"/>
      </right>
      <top>
        <color rgb="FF000000"/>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0" borderId="0">
      <alignment horizontal="left" vertical="top" wrapText="1"/>
      <protection/>
    </xf>
    <xf numFmtId="0" fontId="39" fillId="0" borderId="1">
      <alignment horizontal="left" wrapText="1" indent="2"/>
      <protection/>
    </xf>
    <xf numFmtId="49" fontId="39" fillId="0" borderId="2">
      <alignment horizontal="center"/>
      <protection/>
    </xf>
    <xf numFmtId="49" fontId="39" fillId="0" borderId="3">
      <alignment horizontal="center"/>
      <protection/>
    </xf>
    <xf numFmtId="49" fontId="39" fillId="0" borderId="4">
      <alignment horizontal="center"/>
      <protection/>
    </xf>
    <xf numFmtId="49" fontId="39" fillId="0" borderId="5">
      <alignment horizontal="center" vertical="top" wrapText="1"/>
      <protection/>
    </xf>
    <xf numFmtId="4" fontId="39" fillId="0" borderId="2">
      <alignment horizontal="right" shrinkToFit="1"/>
      <protection/>
    </xf>
    <xf numFmtId="4" fontId="39" fillId="0" borderId="3">
      <alignment horizontal="right" shrinkToFit="1"/>
      <protection/>
    </xf>
    <xf numFmtId="4" fontId="39" fillId="0" borderId="4">
      <alignment horizontal="right" shrinkToFit="1"/>
      <protection/>
    </xf>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40" fillId="25" borderId="6" applyNumberFormat="0" applyAlignment="0" applyProtection="0"/>
    <xf numFmtId="0" fontId="41" fillId="26" borderId="7" applyNumberFormat="0" applyAlignment="0" applyProtection="0"/>
    <xf numFmtId="0" fontId="42" fillId="26" borderId="6"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0" borderId="10" applyNumberFormat="0" applyFill="0" applyAlignment="0" applyProtection="0"/>
    <xf numFmtId="0" fontId="46" fillId="0" borderId="0" applyNumberFormat="0" applyFill="0" applyBorder="0" applyAlignment="0" applyProtection="0"/>
    <xf numFmtId="0" fontId="47" fillId="0" borderId="11" applyNumberFormat="0" applyFill="0" applyAlignment="0" applyProtection="0"/>
    <xf numFmtId="0" fontId="48" fillId="27" borderId="12"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13" applyNumberFormat="0" applyFont="0" applyAlignment="0" applyProtection="0"/>
    <xf numFmtId="9" fontId="0" fillId="0" borderId="0" applyFont="0" applyFill="0" applyBorder="0" applyAlignment="0" applyProtection="0"/>
    <xf numFmtId="0" fontId="54" fillId="0" borderId="14"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108">
    <xf numFmtId="0" fontId="0" fillId="0" borderId="0" xfId="0" applyAlignment="1">
      <alignment/>
    </xf>
    <xf numFmtId="0" fontId="5" fillId="0" borderId="0" xfId="0" applyFont="1" applyAlignment="1">
      <alignment/>
    </xf>
    <xf numFmtId="0" fontId="0" fillId="0" borderId="0" xfId="0" applyFill="1" applyAlignment="1">
      <alignment/>
    </xf>
    <xf numFmtId="0" fontId="5" fillId="0" borderId="0" xfId="0" applyFont="1" applyFill="1" applyAlignment="1">
      <alignment/>
    </xf>
    <xf numFmtId="0" fontId="6"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8" fillId="0" borderId="0" xfId="0" applyFont="1" applyAlignment="1">
      <alignment/>
    </xf>
    <xf numFmtId="0" fontId="0" fillId="0" borderId="0" xfId="0" applyFont="1" applyAlignment="1">
      <alignment/>
    </xf>
    <xf numFmtId="0" fontId="9" fillId="0" borderId="0" xfId="0" applyFont="1" applyFill="1" applyAlignment="1">
      <alignment/>
    </xf>
    <xf numFmtId="0" fontId="9" fillId="0" borderId="0" xfId="0" applyFont="1" applyAlignment="1">
      <alignment/>
    </xf>
    <xf numFmtId="0" fontId="10" fillId="0" borderId="0" xfId="0" applyFont="1" applyFill="1" applyAlignment="1">
      <alignment/>
    </xf>
    <xf numFmtId="0" fontId="10" fillId="0" borderId="0" xfId="0" applyFont="1" applyAlignment="1">
      <alignment/>
    </xf>
    <xf numFmtId="0" fontId="8" fillId="32" borderId="0" xfId="0" applyFont="1" applyFill="1" applyAlignment="1">
      <alignment/>
    </xf>
    <xf numFmtId="0" fontId="0" fillId="33" borderId="0" xfId="0" applyFill="1" applyAlignment="1">
      <alignment/>
    </xf>
    <xf numFmtId="0" fontId="0" fillId="33" borderId="0" xfId="0" applyFont="1" applyFill="1" applyAlignment="1">
      <alignment/>
    </xf>
    <xf numFmtId="0" fontId="4" fillId="34" borderId="0" xfId="0" applyNumberFormat="1" applyFont="1" applyFill="1" applyBorder="1" applyAlignment="1">
      <alignment horizontal="left"/>
    </xf>
    <xf numFmtId="0" fontId="4" fillId="34" borderId="0" xfId="0" applyNumberFormat="1" applyFont="1" applyFill="1" applyAlignment="1">
      <alignment horizontal="left"/>
    </xf>
    <xf numFmtId="0" fontId="4" fillId="34" borderId="15" xfId="0" applyNumberFormat="1" applyFont="1" applyFill="1" applyBorder="1" applyAlignment="1">
      <alignment horizontal="center" vertical="center" wrapText="1"/>
    </xf>
    <xf numFmtId="0" fontId="3" fillId="34" borderId="16" xfId="0" applyNumberFormat="1" applyFont="1" applyFill="1" applyBorder="1" applyAlignment="1">
      <alignment horizontal="left" wrapText="1"/>
    </xf>
    <xf numFmtId="0" fontId="3" fillId="34" borderId="17" xfId="0" applyNumberFormat="1" applyFont="1" applyFill="1" applyBorder="1" applyAlignment="1">
      <alignment horizontal="left" wrapText="1"/>
    </xf>
    <xf numFmtId="0" fontId="3" fillId="34" borderId="17" xfId="0" applyNumberFormat="1" applyFont="1" applyFill="1" applyBorder="1" applyAlignment="1">
      <alignment horizontal="left"/>
    </xf>
    <xf numFmtId="0" fontId="4" fillId="34" borderId="17" xfId="0" applyNumberFormat="1" applyFont="1" applyFill="1" applyBorder="1" applyAlignment="1">
      <alignment horizontal="left" wrapText="1"/>
    </xf>
    <xf numFmtId="0" fontId="3" fillId="34" borderId="17" xfId="0" applyFont="1" applyFill="1" applyBorder="1" applyAlignment="1">
      <alignment horizontal="left" vertical="top" wrapText="1"/>
    </xf>
    <xf numFmtId="0" fontId="4" fillId="34" borderId="17" xfId="0" applyFont="1" applyFill="1" applyBorder="1" applyAlignment="1">
      <alignment horizontal="left" vertical="top"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4" fontId="57" fillId="0" borderId="20" xfId="39" applyFont="1" applyBorder="1" applyAlignment="1" applyProtection="1">
      <alignment horizontal="center" vertical="center" shrinkToFit="1"/>
      <protection/>
    </xf>
    <xf numFmtId="0" fontId="3" fillId="34" borderId="21" xfId="0" applyNumberFormat="1" applyFont="1" applyFill="1" applyBorder="1" applyAlignment="1">
      <alignment horizontal="left"/>
    </xf>
    <xf numFmtId="49" fontId="58" fillId="0" borderId="22" xfId="34" applyNumberFormat="1" applyFont="1" applyBorder="1" applyAlignment="1" applyProtection="1">
      <alignment horizontal="left" wrapText="1"/>
      <protection/>
    </xf>
    <xf numFmtId="49" fontId="57" fillId="0" borderId="22" xfId="34" applyNumberFormat="1" applyFont="1" applyBorder="1" applyAlignment="1" applyProtection="1">
      <alignment horizontal="left" wrapText="1"/>
      <protection/>
    </xf>
    <xf numFmtId="0" fontId="4" fillId="34" borderId="0" xfId="0" applyFont="1" applyFill="1" applyBorder="1" applyAlignment="1">
      <alignment horizontal="center" vertical="center"/>
    </xf>
    <xf numFmtId="4" fontId="4" fillId="34" borderId="0" xfId="0" applyNumberFormat="1" applyFont="1" applyFill="1" applyAlignment="1">
      <alignment horizontal="center" vertical="center"/>
    </xf>
    <xf numFmtId="0" fontId="3" fillId="34" borderId="0" xfId="0" applyFont="1" applyFill="1" applyBorder="1" applyAlignment="1">
      <alignment horizontal="center" vertical="center"/>
    </xf>
    <xf numFmtId="4" fontId="11" fillId="34" borderId="0" xfId="0" applyNumberFormat="1" applyFont="1" applyFill="1" applyAlignment="1">
      <alignment horizontal="center" vertical="center"/>
    </xf>
    <xf numFmtId="0" fontId="4" fillId="34" borderId="16" xfId="0" applyFont="1" applyFill="1" applyBorder="1" applyAlignment="1">
      <alignment horizontal="center" vertical="center" wrapText="1"/>
    </xf>
    <xf numFmtId="0" fontId="4" fillId="34" borderId="23" xfId="0" applyFont="1" applyFill="1" applyBorder="1" applyAlignment="1">
      <alignment horizontal="center" vertical="center"/>
    </xf>
    <xf numFmtId="0" fontId="3" fillId="34" borderId="17" xfId="0" applyFont="1" applyFill="1" applyBorder="1" applyAlignment="1">
      <alignment horizontal="center" vertical="center" wrapText="1"/>
    </xf>
    <xf numFmtId="4" fontId="3" fillId="34" borderId="21" xfId="0" applyNumberFormat="1" applyFont="1" applyFill="1" applyBorder="1" applyAlignment="1">
      <alignment horizontal="center" vertical="center" wrapText="1"/>
    </xf>
    <xf numFmtId="4" fontId="3" fillId="34" borderId="21" xfId="0" applyNumberFormat="1" applyFont="1" applyFill="1" applyBorder="1" applyAlignment="1">
      <alignment horizontal="center" vertical="center"/>
    </xf>
    <xf numFmtId="0" fontId="4" fillId="34" borderId="17" xfId="0" applyFont="1" applyFill="1" applyBorder="1" applyAlignment="1">
      <alignment horizontal="center" vertical="center" wrapText="1"/>
    </xf>
    <xf numFmtId="4" fontId="4" fillId="34" borderId="21" xfId="0" applyNumberFormat="1" applyFont="1" applyFill="1" applyBorder="1" applyAlignment="1">
      <alignment horizontal="center" vertical="center"/>
    </xf>
    <xf numFmtId="49" fontId="58" fillId="0" borderId="4" xfId="37" applyFont="1" applyAlignment="1" applyProtection="1">
      <alignment horizontal="center" vertical="center"/>
      <protection/>
    </xf>
    <xf numFmtId="4" fontId="3" fillId="34" borderId="17" xfId="0" applyNumberFormat="1" applyFont="1" applyFill="1" applyBorder="1" applyAlignment="1">
      <alignment horizontal="center" vertical="center"/>
    </xf>
    <xf numFmtId="49" fontId="57" fillId="0" borderId="4" xfId="37" applyFont="1" applyAlignment="1" applyProtection="1">
      <alignment horizontal="center" vertical="center"/>
      <protection/>
    </xf>
    <xf numFmtId="4" fontId="4" fillId="34" borderId="17" xfId="0" applyNumberFormat="1"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4" fontId="3" fillId="34" borderId="0" xfId="0" applyNumberFormat="1" applyFont="1" applyFill="1" applyAlignment="1">
      <alignment horizontal="center" vertical="center"/>
    </xf>
    <xf numFmtId="0" fontId="4" fillId="0" borderId="0" xfId="0" applyFont="1" applyFill="1" applyAlignment="1">
      <alignment horizontal="center" vertical="center"/>
    </xf>
    <xf numFmtId="0" fontId="12" fillId="0" borderId="0" xfId="0" applyFont="1" applyFill="1" applyAlignment="1">
      <alignment horizontal="center" vertical="center"/>
    </xf>
    <xf numFmtId="0" fontId="3" fillId="0" borderId="0" xfId="0" applyFont="1" applyFill="1" applyAlignment="1">
      <alignment horizontal="center" vertical="center"/>
    </xf>
    <xf numFmtId="0" fontId="4" fillId="34" borderId="20" xfId="0" applyFont="1" applyFill="1" applyBorder="1" applyAlignment="1">
      <alignment horizontal="center" vertical="center" wrapText="1"/>
    </xf>
    <xf numFmtId="4" fontId="57" fillId="0" borderId="23" xfId="40" applyFont="1" applyBorder="1" applyAlignment="1" applyProtection="1">
      <alignment horizontal="center" vertical="center" shrinkToFit="1"/>
      <protection/>
    </xf>
    <xf numFmtId="4" fontId="57" fillId="0" borderId="22" xfId="41" applyFont="1" applyBorder="1" applyAlignment="1" applyProtection="1">
      <alignment horizontal="center" vertical="center" shrinkToFit="1"/>
      <protection/>
    </xf>
    <xf numFmtId="4" fontId="58" fillId="0" borderId="22" xfId="41" applyFont="1" applyBorder="1" applyAlignment="1" applyProtection="1">
      <alignment horizontal="center" vertical="center" shrinkToFit="1"/>
      <protection/>
    </xf>
    <xf numFmtId="4" fontId="4" fillId="0" borderId="17" xfId="0" applyNumberFormat="1" applyFont="1" applyFill="1" applyBorder="1" applyAlignment="1">
      <alignment horizontal="center" vertical="center"/>
    </xf>
    <xf numFmtId="0" fontId="0" fillId="0" borderId="0" xfId="0" applyFill="1" applyAlignment="1">
      <alignment horizontal="right"/>
    </xf>
    <xf numFmtId="4" fontId="3" fillId="0" borderId="17" xfId="0" applyNumberFormat="1" applyFont="1" applyFill="1" applyBorder="1" applyAlignment="1">
      <alignment horizontal="center" vertical="center"/>
    </xf>
    <xf numFmtId="0" fontId="4" fillId="0" borderId="24" xfId="0" applyFont="1" applyFill="1" applyBorder="1" applyAlignment="1">
      <alignment horizontal="center" vertical="center"/>
    </xf>
    <xf numFmtId="0" fontId="4" fillId="34" borderId="25" xfId="0" applyNumberFormat="1" applyFont="1" applyFill="1" applyBorder="1" applyAlignment="1">
      <alignment horizontal="left" wrapText="1"/>
    </xf>
    <xf numFmtId="0" fontId="4" fillId="34" borderId="25" xfId="0" applyFont="1" applyFill="1" applyBorder="1" applyAlignment="1">
      <alignment horizontal="center" vertical="center" wrapText="1"/>
    </xf>
    <xf numFmtId="4" fontId="4" fillId="0" borderId="25" xfId="0" applyNumberFormat="1" applyFont="1" applyFill="1" applyBorder="1" applyAlignment="1">
      <alignment horizontal="center" vertical="center"/>
    </xf>
    <xf numFmtId="4" fontId="3" fillId="34" borderId="24" xfId="0" applyNumberFormat="1" applyFont="1" applyFill="1" applyBorder="1" applyAlignment="1">
      <alignment horizontal="center" vertical="center"/>
    </xf>
    <xf numFmtId="4" fontId="3" fillId="34" borderId="23" xfId="0" applyNumberFormat="1" applyFont="1" applyFill="1" applyBorder="1" applyAlignment="1">
      <alignment horizontal="center" vertical="center"/>
    </xf>
    <xf numFmtId="4" fontId="4" fillId="0" borderId="24" xfId="0" applyNumberFormat="1" applyFont="1" applyFill="1" applyBorder="1" applyAlignment="1">
      <alignment horizontal="center" vertical="center"/>
    </xf>
    <xf numFmtId="4" fontId="4" fillId="34" borderId="26" xfId="0" applyNumberFormat="1" applyFont="1" applyFill="1" applyBorder="1" applyAlignment="1">
      <alignment horizontal="center" vertical="center"/>
    </xf>
    <xf numFmtId="0" fontId="3" fillId="34" borderId="25" xfId="0" applyFont="1" applyFill="1" applyBorder="1" applyAlignment="1">
      <alignment horizontal="center" vertical="center" wrapText="1"/>
    </xf>
    <xf numFmtId="0" fontId="3" fillId="34" borderId="25" xfId="0" applyNumberFormat="1" applyFont="1" applyFill="1" applyBorder="1" applyAlignment="1">
      <alignment horizontal="left" wrapText="1"/>
    </xf>
    <xf numFmtId="4" fontId="3" fillId="0" borderId="25" xfId="0" applyNumberFormat="1" applyFont="1" applyFill="1" applyBorder="1" applyAlignment="1">
      <alignment horizontal="center" vertical="center"/>
    </xf>
    <xf numFmtId="0" fontId="57" fillId="0" borderId="1" xfId="34" applyNumberFormat="1" applyFont="1" applyAlignment="1" applyProtection="1">
      <alignment wrapText="1"/>
      <protection/>
    </xf>
    <xf numFmtId="4" fontId="4" fillId="0" borderId="24" xfId="0" applyNumberFormat="1" applyFont="1" applyBorder="1" applyAlignment="1">
      <alignment horizontal="center" vertical="center"/>
    </xf>
    <xf numFmtId="4" fontId="4" fillId="0" borderId="23" xfId="0" applyNumberFormat="1" applyFont="1" applyBorder="1" applyAlignment="1">
      <alignment horizontal="center" vertical="center"/>
    </xf>
    <xf numFmtId="0" fontId="13" fillId="0" borderId="17" xfId="0" applyFont="1" applyBorder="1" applyAlignment="1">
      <alignment horizontal="center" vertical="center"/>
    </xf>
    <xf numFmtId="0" fontId="4" fillId="0" borderId="17" xfId="0" applyFont="1" applyBorder="1" applyAlignment="1">
      <alignment horizontal="center" vertical="center" wrapText="1"/>
    </xf>
    <xf numFmtId="4" fontId="4" fillId="0" borderId="21" xfId="0" applyNumberFormat="1" applyFont="1" applyFill="1" applyBorder="1" applyAlignment="1">
      <alignment horizontal="center" vertical="center"/>
    </xf>
    <xf numFmtId="0" fontId="58" fillId="0" borderId="1" xfId="34" applyNumberFormat="1" applyFont="1" applyAlignment="1" applyProtection="1">
      <alignment wrapText="1"/>
      <protection/>
    </xf>
    <xf numFmtId="0" fontId="3" fillId="0" borderId="17" xfId="0" applyFont="1" applyBorder="1" applyAlignment="1">
      <alignment horizontal="center" vertical="center" wrapText="1"/>
    </xf>
    <xf numFmtId="4" fontId="3" fillId="0" borderId="24" xfId="0" applyNumberFormat="1" applyFont="1" applyBorder="1" applyAlignment="1">
      <alignment horizontal="center" vertical="center"/>
    </xf>
    <xf numFmtId="4" fontId="3" fillId="0" borderId="23" xfId="0" applyNumberFormat="1" applyFont="1" applyBorder="1" applyAlignment="1">
      <alignment horizontal="center" vertical="center"/>
    </xf>
    <xf numFmtId="0" fontId="4" fillId="0" borderId="17" xfId="0" applyFont="1" applyFill="1" applyBorder="1" applyAlignment="1">
      <alignment horizontal="left" vertical="center" wrapText="1"/>
    </xf>
    <xf numFmtId="0" fontId="3" fillId="0" borderId="17" xfId="0" applyFont="1" applyFill="1" applyBorder="1" applyAlignment="1">
      <alignment horizontal="left" vertical="center" wrapText="1"/>
    </xf>
    <xf numFmtId="4" fontId="4" fillId="34" borderId="27" xfId="41" applyFont="1" applyFill="1" applyBorder="1" applyAlignment="1" applyProtection="1">
      <alignment horizontal="center" vertical="center" shrinkToFit="1"/>
      <protection/>
    </xf>
    <xf numFmtId="4" fontId="3" fillId="34" borderId="17" xfId="41" applyFont="1" applyFill="1" applyBorder="1" applyAlignment="1" applyProtection="1">
      <alignment horizontal="center" vertical="center" shrinkToFit="1"/>
      <protection/>
    </xf>
    <xf numFmtId="4" fontId="4" fillId="34" borderId="17" xfId="41" applyFont="1" applyFill="1" applyBorder="1" applyAlignment="1" applyProtection="1">
      <alignment horizontal="center" vertical="center" shrinkToFit="1"/>
      <protection/>
    </xf>
    <xf numFmtId="4" fontId="3" fillId="34" borderId="26" xfId="0" applyNumberFormat="1" applyFont="1" applyFill="1" applyBorder="1" applyAlignment="1">
      <alignment horizontal="center" vertical="center"/>
    </xf>
    <xf numFmtId="4" fontId="58" fillId="0" borderId="27" xfId="41" applyFont="1" applyBorder="1" applyAlignment="1" applyProtection="1">
      <alignment horizontal="center" vertical="center" shrinkToFit="1"/>
      <protection/>
    </xf>
    <xf numFmtId="4" fontId="57" fillId="0" borderId="17" xfId="41" applyFont="1" applyBorder="1" applyAlignment="1" applyProtection="1">
      <alignment horizontal="center" vertical="center" shrinkToFit="1"/>
      <protection/>
    </xf>
    <xf numFmtId="4" fontId="4" fillId="34" borderId="23" xfId="0" applyNumberFormat="1" applyFont="1" applyFill="1" applyBorder="1" applyAlignment="1">
      <alignment horizontal="center" vertical="center"/>
    </xf>
    <xf numFmtId="0" fontId="4" fillId="34" borderId="0" xfId="0" applyFont="1" applyFill="1" applyBorder="1" applyAlignment="1">
      <alignment horizontal="right" vertical="center"/>
    </xf>
    <xf numFmtId="0" fontId="0" fillId="0" borderId="0" xfId="0" applyAlignment="1">
      <alignment horizontal="right" vertical="center"/>
    </xf>
    <xf numFmtId="0" fontId="0" fillId="0" borderId="0" xfId="0" applyAlignment="1">
      <alignment/>
    </xf>
    <xf numFmtId="0" fontId="4" fillId="34" borderId="0" xfId="0" applyFont="1" applyFill="1" applyAlignment="1">
      <alignment horizontal="right" wrapText="1"/>
    </xf>
    <xf numFmtId="3" fontId="4" fillId="34" borderId="0" xfId="0" applyNumberFormat="1" applyFont="1" applyFill="1" applyBorder="1" applyAlignment="1">
      <alignment horizontal="right" vertical="top" wrapText="1"/>
    </xf>
    <xf numFmtId="3" fontId="4" fillId="34" borderId="0" xfId="0" applyNumberFormat="1" applyFont="1" applyFill="1" applyBorder="1" applyAlignment="1">
      <alignment horizontal="right" vertical="top"/>
    </xf>
    <xf numFmtId="0" fontId="0" fillId="0" borderId="0" xfId="0" applyAlignment="1">
      <alignment vertical="top"/>
    </xf>
    <xf numFmtId="4" fontId="4" fillId="34" borderId="0" xfId="0" applyNumberFormat="1" applyFont="1" applyFill="1" applyAlignment="1">
      <alignment horizontal="right" vertical="center"/>
    </xf>
    <xf numFmtId="0" fontId="2" fillId="34" borderId="0" xfId="0" applyFont="1" applyFill="1" applyBorder="1" applyAlignment="1">
      <alignment horizontal="center"/>
    </xf>
    <xf numFmtId="0" fontId="0" fillId="0" borderId="0" xfId="0" applyAlignment="1">
      <alignment horizontal="center"/>
    </xf>
    <xf numFmtId="0" fontId="4" fillId="34" borderId="25" xfId="0" applyNumberFormat="1" applyFont="1" applyFill="1" applyBorder="1" applyAlignment="1">
      <alignment horizontal="left" wrapText="1"/>
    </xf>
    <xf numFmtId="0" fontId="0" fillId="0" borderId="24" xfId="0" applyBorder="1" applyAlignment="1">
      <alignment horizontal="left" wrapText="1"/>
    </xf>
    <xf numFmtId="0" fontId="4" fillId="34" borderId="25" xfId="0" applyFont="1" applyFill="1" applyBorder="1" applyAlignment="1">
      <alignment horizontal="center" vertical="center" wrapText="1"/>
    </xf>
    <xf numFmtId="0" fontId="0" fillId="0" borderId="24" xfId="0" applyBorder="1" applyAlignment="1">
      <alignment horizontal="center" vertical="center" wrapText="1"/>
    </xf>
    <xf numFmtId="4" fontId="4" fillId="34" borderId="25" xfId="0" applyNumberFormat="1" applyFont="1" applyFill="1" applyBorder="1" applyAlignment="1">
      <alignment horizontal="center" vertical="center"/>
    </xf>
    <xf numFmtId="0" fontId="0" fillId="34" borderId="24" xfId="0" applyFont="1" applyFill="1" applyBorder="1" applyAlignment="1">
      <alignment horizontal="center" vertical="center"/>
    </xf>
    <xf numFmtId="4" fontId="4" fillId="0" borderId="25" xfId="0" applyNumberFormat="1" applyFont="1" applyFill="1" applyBorder="1" applyAlignment="1">
      <alignment horizontal="center" vertical="center"/>
    </xf>
    <xf numFmtId="0" fontId="0" fillId="0" borderId="24" xfId="0" applyBorder="1" applyAlignment="1">
      <alignment horizontal="center" vertic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30" xfId="34"/>
    <cellStyle name="xl40" xfId="35"/>
    <cellStyle name="xl41" xfId="36"/>
    <cellStyle name="xl42" xfId="37"/>
    <cellStyle name="xl47" xfId="38"/>
    <cellStyle name="xl49" xfId="39"/>
    <cellStyle name="xl50" xfId="40"/>
    <cellStyle name="xl51"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88"/>
  <sheetViews>
    <sheetView tabSelected="1" view="pageBreakPreview" zoomScaleSheetLayoutView="100" zoomScalePageLayoutView="0" workbookViewId="0" topLeftCell="A1">
      <selection activeCell="B9" sqref="B9"/>
    </sheetView>
  </sheetViews>
  <sheetFormatPr defaultColWidth="9.00390625" defaultRowHeight="12.75"/>
  <cols>
    <col min="1" max="1" width="66.00390625" style="18" customWidth="1"/>
    <col min="2" max="2" width="30.00390625" style="48" customWidth="1"/>
    <col min="3" max="3" width="19.00390625" style="33" customWidth="1"/>
    <col min="4" max="4" width="17.625" style="50" customWidth="1"/>
    <col min="5" max="5" width="13.25390625" style="2" customWidth="1"/>
    <col min="6" max="8" width="9.125" style="2" customWidth="1"/>
  </cols>
  <sheetData>
    <row r="1" spans="1:5" ht="15.75">
      <c r="A1" s="17" t="s">
        <v>64</v>
      </c>
      <c r="B1" s="90" t="s">
        <v>200</v>
      </c>
      <c r="C1" s="90"/>
      <c r="D1" s="91"/>
      <c r="E1" s="92"/>
    </row>
    <row r="2" spans="1:5" ht="16.5" customHeight="1">
      <c r="A2" s="93" t="s">
        <v>262</v>
      </c>
      <c r="B2" s="93"/>
      <c r="C2" s="93"/>
      <c r="D2" s="92"/>
      <c r="E2" s="92"/>
    </row>
    <row r="3" spans="1:5" ht="20.25" customHeight="1">
      <c r="A3" s="94" t="s">
        <v>202</v>
      </c>
      <c r="B3" s="95"/>
      <c r="C3" s="95"/>
      <c r="D3" s="96"/>
      <c r="E3" s="96"/>
    </row>
    <row r="4" spans="2:5" ht="15.75">
      <c r="B4" s="97" t="s">
        <v>263</v>
      </c>
      <c r="C4" s="97"/>
      <c r="D4" s="91"/>
      <c r="E4" s="92"/>
    </row>
    <row r="5" spans="1:2" ht="15.75">
      <c r="A5" s="17"/>
      <c r="B5" s="32"/>
    </row>
    <row r="6" spans="1:5" ht="18.75">
      <c r="A6" s="98" t="s">
        <v>201</v>
      </c>
      <c r="B6" s="98"/>
      <c r="C6" s="98"/>
      <c r="D6" s="99"/>
      <c r="E6" s="92"/>
    </row>
    <row r="7" spans="1:5" ht="15.75">
      <c r="A7" s="17"/>
      <c r="B7" s="34"/>
      <c r="C7" s="35"/>
      <c r="E7" s="58" t="s">
        <v>199</v>
      </c>
    </row>
    <row r="8" spans="1:2" ht="0.75" customHeight="1" thickBot="1">
      <c r="A8" s="17"/>
      <c r="B8" s="32"/>
    </row>
    <row r="9" spans="1:5" ht="63.75" thickBot="1">
      <c r="A9" s="19" t="s">
        <v>18</v>
      </c>
      <c r="B9" s="26" t="s">
        <v>17</v>
      </c>
      <c r="C9" s="27" t="s">
        <v>193</v>
      </c>
      <c r="D9" s="28" t="s">
        <v>194</v>
      </c>
      <c r="E9" s="53" t="s">
        <v>198</v>
      </c>
    </row>
    <row r="10" spans="1:5" ht="15.75">
      <c r="A10" s="20" t="s">
        <v>36</v>
      </c>
      <c r="B10" s="36"/>
      <c r="C10" s="37"/>
      <c r="D10" s="54"/>
      <c r="E10" s="60"/>
    </row>
    <row r="11" spans="1:5" s="2" customFormat="1" ht="15.75">
      <c r="A11" s="21" t="s">
        <v>8</v>
      </c>
      <c r="B11" s="38" t="s">
        <v>13</v>
      </c>
      <c r="C11" s="39">
        <f>C12+C47</f>
        <v>84322650.84</v>
      </c>
      <c r="D11" s="39">
        <f>D12+D47</f>
        <v>84039254.61</v>
      </c>
      <c r="E11" s="59">
        <f>(D11/C11)*100</f>
        <v>99.66391446761115</v>
      </c>
    </row>
    <row r="12" spans="1:5" s="2" customFormat="1" ht="15.75">
      <c r="A12" s="21" t="s">
        <v>5</v>
      </c>
      <c r="B12" s="38"/>
      <c r="C12" s="39">
        <f>C13+C24+C44+C36+C18</f>
        <v>70340695.64</v>
      </c>
      <c r="D12" s="39">
        <f>D13+D24+D44+D36+D18</f>
        <v>70175992.64</v>
      </c>
      <c r="E12" s="57">
        <f aca="true" t="shared" si="0" ref="E12:E77">(D12/C12)*100</f>
        <v>99.76584962872283</v>
      </c>
    </row>
    <row r="13" spans="1:5" ht="15.75">
      <c r="A13" s="22" t="s">
        <v>21</v>
      </c>
      <c r="B13" s="38" t="s">
        <v>22</v>
      </c>
      <c r="C13" s="40">
        <f>C14</f>
        <v>64881666.09</v>
      </c>
      <c r="D13" s="40">
        <f>D14</f>
        <v>64879091.21</v>
      </c>
      <c r="E13" s="57">
        <f t="shared" si="0"/>
        <v>99.99603142127017</v>
      </c>
    </row>
    <row r="14" spans="1:8" s="1" customFormat="1" ht="15.75">
      <c r="A14" s="22" t="s">
        <v>19</v>
      </c>
      <c r="B14" s="38" t="s">
        <v>23</v>
      </c>
      <c r="C14" s="40">
        <f>C15+C16+C17</f>
        <v>64881666.09</v>
      </c>
      <c r="D14" s="40">
        <f>D15+D16+D17</f>
        <v>64879091.21</v>
      </c>
      <c r="E14" s="57">
        <f t="shared" si="0"/>
        <v>99.99603142127017</v>
      </c>
      <c r="F14" s="3"/>
      <c r="G14" s="3"/>
      <c r="H14" s="3"/>
    </row>
    <row r="15" spans="1:5" ht="78.75">
      <c r="A15" s="23" t="s">
        <v>80</v>
      </c>
      <c r="B15" s="41" t="s">
        <v>41</v>
      </c>
      <c r="C15" s="42">
        <v>64742102.49</v>
      </c>
      <c r="D15" s="55">
        <v>64741502.45</v>
      </c>
      <c r="E15" s="57">
        <f t="shared" si="0"/>
        <v>99.99907318425426</v>
      </c>
    </row>
    <row r="16" spans="1:5" ht="110.25">
      <c r="A16" s="23" t="s">
        <v>81</v>
      </c>
      <c r="B16" s="41" t="s">
        <v>39</v>
      </c>
      <c r="C16" s="42">
        <v>4796.72</v>
      </c>
      <c r="D16" s="55">
        <v>3138.65</v>
      </c>
      <c r="E16" s="57">
        <f t="shared" si="0"/>
        <v>65.43325439050017</v>
      </c>
    </row>
    <row r="17" spans="1:5" ht="47.25">
      <c r="A17" s="23" t="s">
        <v>82</v>
      </c>
      <c r="B17" s="41" t="s">
        <v>47</v>
      </c>
      <c r="C17" s="42">
        <v>134766.88</v>
      </c>
      <c r="D17" s="55">
        <v>134450.11</v>
      </c>
      <c r="E17" s="57">
        <f t="shared" si="0"/>
        <v>99.76494966715856</v>
      </c>
    </row>
    <row r="18" spans="1:5" ht="47.25">
      <c r="A18" s="21" t="s">
        <v>116</v>
      </c>
      <c r="B18" s="38" t="s">
        <v>117</v>
      </c>
      <c r="C18" s="40">
        <f>C19</f>
        <v>2442118.55</v>
      </c>
      <c r="D18" s="40">
        <f>D19</f>
        <v>2289383.52</v>
      </c>
      <c r="E18" s="57">
        <f t="shared" si="0"/>
        <v>93.74579788520096</v>
      </c>
    </row>
    <row r="19" spans="1:5" ht="31.5">
      <c r="A19" s="23" t="s">
        <v>118</v>
      </c>
      <c r="B19" s="41" t="s">
        <v>119</v>
      </c>
      <c r="C19" s="42">
        <f>C20+C21+C22+C23</f>
        <v>2442118.55</v>
      </c>
      <c r="D19" s="42">
        <f>D20+D21+D22+D23</f>
        <v>2289383.52</v>
      </c>
      <c r="E19" s="57">
        <f t="shared" si="0"/>
        <v>93.74579788520096</v>
      </c>
    </row>
    <row r="20" spans="1:5" ht="78.75">
      <c r="A20" s="23" t="s">
        <v>120</v>
      </c>
      <c r="B20" s="41" t="s">
        <v>121</v>
      </c>
      <c r="C20" s="42">
        <v>1042094.4</v>
      </c>
      <c r="D20" s="55">
        <v>1042088.83</v>
      </c>
      <c r="E20" s="57">
        <f t="shared" si="0"/>
        <v>99.99946549947873</v>
      </c>
    </row>
    <row r="21" spans="1:5" ht="94.5">
      <c r="A21" s="23" t="s">
        <v>122</v>
      </c>
      <c r="B21" s="41" t="s">
        <v>123</v>
      </c>
      <c r="C21" s="42">
        <v>7659.7</v>
      </c>
      <c r="D21" s="55">
        <v>7659.63</v>
      </c>
      <c r="E21" s="57">
        <f t="shared" si="0"/>
        <v>99.99908612608849</v>
      </c>
    </row>
    <row r="22" spans="1:5" ht="78.75">
      <c r="A22" s="23" t="s">
        <v>124</v>
      </c>
      <c r="B22" s="41" t="s">
        <v>125</v>
      </c>
      <c r="C22" s="42">
        <v>1392364.45</v>
      </c>
      <c r="D22" s="55">
        <v>1392234.2</v>
      </c>
      <c r="E22" s="57">
        <f t="shared" si="0"/>
        <v>99.99064540896602</v>
      </c>
    </row>
    <row r="23" spans="1:8" s="1" customFormat="1" ht="78.75">
      <c r="A23" s="23" t="s">
        <v>195</v>
      </c>
      <c r="B23" s="41" t="s">
        <v>190</v>
      </c>
      <c r="C23" s="42">
        <v>0</v>
      </c>
      <c r="D23" s="55">
        <v>-152599.14</v>
      </c>
      <c r="E23" s="57" t="s">
        <v>191</v>
      </c>
      <c r="F23" s="3"/>
      <c r="G23" s="3"/>
      <c r="H23" s="3"/>
    </row>
    <row r="24" spans="1:8" s="1" customFormat="1" ht="15.75">
      <c r="A24" s="22" t="s">
        <v>25</v>
      </c>
      <c r="B24" s="38" t="s">
        <v>24</v>
      </c>
      <c r="C24" s="40">
        <f>C31+C25+C34</f>
        <v>2747021</v>
      </c>
      <c r="D24" s="40">
        <f>D31+D25+D34</f>
        <v>2738427.75</v>
      </c>
      <c r="E24" s="57">
        <f t="shared" si="0"/>
        <v>99.68717931169802</v>
      </c>
      <c r="F24" s="3"/>
      <c r="G24" s="3"/>
      <c r="H24" s="3"/>
    </row>
    <row r="25" spans="1:8" s="1" customFormat="1" ht="31.5">
      <c r="A25" s="21" t="s">
        <v>42</v>
      </c>
      <c r="B25" s="38" t="s">
        <v>43</v>
      </c>
      <c r="C25" s="40">
        <f>C26+C28+C30</f>
        <v>684571</v>
      </c>
      <c r="D25" s="40">
        <f>D26+D28+D30</f>
        <v>676770.98</v>
      </c>
      <c r="E25" s="57">
        <f t="shared" si="0"/>
        <v>98.86059736681804</v>
      </c>
      <c r="F25" s="3"/>
      <c r="G25" s="3"/>
      <c r="H25" s="3"/>
    </row>
    <row r="26" spans="1:8" s="13" customFormat="1" ht="31.5">
      <c r="A26" s="21" t="s">
        <v>79</v>
      </c>
      <c r="B26" s="38" t="s">
        <v>44</v>
      </c>
      <c r="C26" s="40">
        <f>C27</f>
        <v>401000</v>
      </c>
      <c r="D26" s="40">
        <f>D27</f>
        <v>399721.15</v>
      </c>
      <c r="E26" s="57">
        <f t="shared" si="0"/>
        <v>99.68108478802992</v>
      </c>
      <c r="F26" s="12"/>
      <c r="G26" s="12"/>
      <c r="H26" s="12"/>
    </row>
    <row r="27" spans="1:8" s="11" customFormat="1" ht="31.5">
      <c r="A27" s="23" t="s">
        <v>79</v>
      </c>
      <c r="B27" s="41" t="s">
        <v>48</v>
      </c>
      <c r="C27" s="42">
        <v>401000</v>
      </c>
      <c r="D27" s="55">
        <v>399721.15</v>
      </c>
      <c r="E27" s="57">
        <f t="shared" si="0"/>
        <v>99.68108478802992</v>
      </c>
      <c r="F27" s="10"/>
      <c r="G27" s="10"/>
      <c r="H27" s="10"/>
    </row>
    <row r="28" spans="1:8" s="1" customFormat="1" ht="47.25">
      <c r="A28" s="21" t="s">
        <v>78</v>
      </c>
      <c r="B28" s="38" t="s">
        <v>49</v>
      </c>
      <c r="C28" s="40">
        <f>C29</f>
        <v>283571</v>
      </c>
      <c r="D28" s="40">
        <f>D29</f>
        <v>277049.83</v>
      </c>
      <c r="E28" s="57">
        <f t="shared" si="0"/>
        <v>97.70033959749058</v>
      </c>
      <c r="F28" s="3"/>
      <c r="G28" s="3"/>
      <c r="H28" s="3"/>
    </row>
    <row r="29" spans="1:8" s="9" customFormat="1" ht="47.25">
      <c r="A29" s="23" t="s">
        <v>78</v>
      </c>
      <c r="B29" s="41" t="s">
        <v>50</v>
      </c>
      <c r="C29" s="42">
        <v>283571</v>
      </c>
      <c r="D29" s="55">
        <v>277049.83</v>
      </c>
      <c r="E29" s="57">
        <f t="shared" si="0"/>
        <v>97.70033959749058</v>
      </c>
      <c r="F29" s="5"/>
      <c r="G29" s="5"/>
      <c r="H29" s="5"/>
    </row>
    <row r="30" spans="1:8" s="9" customFormat="1" ht="31.5">
      <c r="A30" s="21" t="s">
        <v>89</v>
      </c>
      <c r="B30" s="38" t="s">
        <v>88</v>
      </c>
      <c r="C30" s="40">
        <f>75000-65000-10000</f>
        <v>0</v>
      </c>
      <c r="D30" s="56">
        <v>0</v>
      </c>
      <c r="E30" s="57" t="s">
        <v>191</v>
      </c>
      <c r="F30" s="5"/>
      <c r="G30" s="5"/>
      <c r="H30" s="5"/>
    </row>
    <row r="31" spans="1:8" s="9" customFormat="1" ht="31.5">
      <c r="A31" s="21" t="s">
        <v>77</v>
      </c>
      <c r="B31" s="38" t="s">
        <v>4</v>
      </c>
      <c r="C31" s="40">
        <f>C32+C33</f>
        <v>1966600</v>
      </c>
      <c r="D31" s="40">
        <f>D32+D33</f>
        <v>1966053.94</v>
      </c>
      <c r="E31" s="57">
        <f t="shared" si="0"/>
        <v>99.97223329604394</v>
      </c>
      <c r="F31" s="5"/>
      <c r="G31" s="5"/>
      <c r="H31" s="5"/>
    </row>
    <row r="32" spans="1:8" s="9" customFormat="1" ht="31.5">
      <c r="A32" s="23" t="s">
        <v>1</v>
      </c>
      <c r="B32" s="41" t="s">
        <v>6</v>
      </c>
      <c r="C32" s="42">
        <v>1966600</v>
      </c>
      <c r="D32" s="55">
        <v>1966053.94</v>
      </c>
      <c r="E32" s="57">
        <f t="shared" si="0"/>
        <v>99.97223329604394</v>
      </c>
      <c r="F32" s="5"/>
      <c r="G32" s="5"/>
      <c r="H32" s="5"/>
    </row>
    <row r="33" spans="1:8" s="9" customFormat="1" ht="47.25">
      <c r="A33" s="23" t="s">
        <v>62</v>
      </c>
      <c r="B33" s="41" t="s">
        <v>61</v>
      </c>
      <c r="C33" s="42">
        <v>0</v>
      </c>
      <c r="D33" s="55">
        <v>0</v>
      </c>
      <c r="E33" s="57">
        <v>0</v>
      </c>
      <c r="F33" s="5"/>
      <c r="G33" s="5"/>
      <c r="H33" s="5"/>
    </row>
    <row r="34" spans="1:8" s="9" customFormat="1" ht="31.5">
      <c r="A34" s="21" t="s">
        <v>76</v>
      </c>
      <c r="B34" s="38" t="s">
        <v>45</v>
      </c>
      <c r="C34" s="40">
        <f>C35</f>
        <v>95850</v>
      </c>
      <c r="D34" s="40">
        <f>D35</f>
        <v>95602.83</v>
      </c>
      <c r="E34" s="57">
        <f t="shared" si="0"/>
        <v>99.7421283255086</v>
      </c>
      <c r="F34" s="5"/>
      <c r="G34" s="5"/>
      <c r="H34" s="5"/>
    </row>
    <row r="35" spans="1:8" s="9" customFormat="1" ht="31.5">
      <c r="A35" s="23" t="s">
        <v>75</v>
      </c>
      <c r="B35" s="41" t="s">
        <v>46</v>
      </c>
      <c r="C35" s="42">
        <v>95850</v>
      </c>
      <c r="D35" s="55">
        <v>95602.83</v>
      </c>
      <c r="E35" s="57">
        <f t="shared" si="0"/>
        <v>99.7421283255086</v>
      </c>
      <c r="F35" s="5"/>
      <c r="G35" s="5"/>
      <c r="H35" s="5"/>
    </row>
    <row r="36" spans="1:8" s="1" customFormat="1" ht="15.75">
      <c r="A36" s="22" t="s">
        <v>57</v>
      </c>
      <c r="B36" s="38" t="s">
        <v>58</v>
      </c>
      <c r="C36" s="40">
        <f>C37+C39</f>
        <v>74560</v>
      </c>
      <c r="D36" s="40">
        <f>D37+D39</f>
        <v>73770.47</v>
      </c>
      <c r="E36" s="57">
        <f t="shared" si="0"/>
        <v>98.9410810085837</v>
      </c>
      <c r="F36" s="3"/>
      <c r="G36" s="3"/>
      <c r="H36" s="3"/>
    </row>
    <row r="37" spans="1:8" s="9" customFormat="1" ht="15.75">
      <c r="A37" s="22" t="s">
        <v>73</v>
      </c>
      <c r="B37" s="38" t="s">
        <v>56</v>
      </c>
      <c r="C37" s="40">
        <f>C38</f>
        <v>2000</v>
      </c>
      <c r="D37" s="40">
        <f>D38</f>
        <v>1805.21</v>
      </c>
      <c r="E37" s="57">
        <f t="shared" si="0"/>
        <v>90.2605</v>
      </c>
      <c r="F37" s="5"/>
      <c r="G37" s="5"/>
      <c r="H37" s="5"/>
    </row>
    <row r="38" spans="1:8" s="9" customFormat="1" ht="47.25">
      <c r="A38" s="23" t="s">
        <v>74</v>
      </c>
      <c r="B38" s="41" t="s">
        <v>55</v>
      </c>
      <c r="C38" s="42">
        <v>2000</v>
      </c>
      <c r="D38" s="55">
        <v>1805.21</v>
      </c>
      <c r="E38" s="57">
        <f t="shared" si="0"/>
        <v>90.2605</v>
      </c>
      <c r="F38" s="5"/>
      <c r="G38" s="5"/>
      <c r="H38" s="5"/>
    </row>
    <row r="39" spans="1:5" ht="15.75">
      <c r="A39" s="21" t="s">
        <v>92</v>
      </c>
      <c r="B39" s="38" t="s">
        <v>93</v>
      </c>
      <c r="C39" s="40">
        <f>C40+C42</f>
        <v>72560</v>
      </c>
      <c r="D39" s="40">
        <f>D40+D42</f>
        <v>71965.26</v>
      </c>
      <c r="E39" s="57">
        <f t="shared" si="0"/>
        <v>99.18034729878721</v>
      </c>
    </row>
    <row r="40" spans="1:5" ht="15.75">
      <c r="A40" s="23" t="s">
        <v>96</v>
      </c>
      <c r="B40" s="41" t="s">
        <v>91</v>
      </c>
      <c r="C40" s="42">
        <f>C41</f>
        <v>72560</v>
      </c>
      <c r="D40" s="55">
        <f>D41</f>
        <v>72340.26</v>
      </c>
      <c r="E40" s="57">
        <f t="shared" si="0"/>
        <v>99.69716097023152</v>
      </c>
    </row>
    <row r="41" spans="1:5" ht="31.5">
      <c r="A41" s="23" t="s">
        <v>90</v>
      </c>
      <c r="B41" s="41" t="s">
        <v>87</v>
      </c>
      <c r="C41" s="42">
        <v>72560</v>
      </c>
      <c r="D41" s="55">
        <v>72340.26</v>
      </c>
      <c r="E41" s="57">
        <f t="shared" si="0"/>
        <v>99.69716097023152</v>
      </c>
    </row>
    <row r="42" spans="1:5" ht="15.75">
      <c r="A42" s="23" t="s">
        <v>154</v>
      </c>
      <c r="B42" s="41" t="s">
        <v>155</v>
      </c>
      <c r="C42" s="42">
        <f>C43</f>
        <v>0</v>
      </c>
      <c r="D42" s="55">
        <v>-375</v>
      </c>
      <c r="E42" s="57">
        <v>0</v>
      </c>
    </row>
    <row r="43" spans="1:8" s="1" customFormat="1" ht="18.75" customHeight="1">
      <c r="A43" s="23" t="s">
        <v>157</v>
      </c>
      <c r="B43" s="41" t="s">
        <v>156</v>
      </c>
      <c r="C43" s="42">
        <v>0</v>
      </c>
      <c r="D43" s="55">
        <v>-375</v>
      </c>
      <c r="E43" s="57">
        <v>0</v>
      </c>
      <c r="F43" s="3"/>
      <c r="G43" s="3"/>
      <c r="H43" s="3"/>
    </row>
    <row r="44" spans="1:8" s="11" customFormat="1" ht="15.75">
      <c r="A44" s="21" t="s">
        <v>14</v>
      </c>
      <c r="B44" s="38" t="s">
        <v>26</v>
      </c>
      <c r="C44" s="40">
        <f>C45</f>
        <v>195330</v>
      </c>
      <c r="D44" s="40">
        <f>D45</f>
        <v>195319.69</v>
      </c>
      <c r="E44" s="57">
        <f t="shared" si="0"/>
        <v>99.99472175293094</v>
      </c>
      <c r="F44" s="10"/>
      <c r="G44" s="10"/>
      <c r="H44" s="10"/>
    </row>
    <row r="45" spans="1:8" s="11" customFormat="1" ht="31.5">
      <c r="A45" s="23" t="s">
        <v>72</v>
      </c>
      <c r="B45" s="41" t="s">
        <v>15</v>
      </c>
      <c r="C45" s="42">
        <f>C46</f>
        <v>195330</v>
      </c>
      <c r="D45" s="55">
        <f>D46</f>
        <v>195319.69</v>
      </c>
      <c r="E45" s="57">
        <f t="shared" si="0"/>
        <v>99.99472175293094</v>
      </c>
      <c r="F45" s="10"/>
      <c r="G45" s="10"/>
      <c r="H45" s="10"/>
    </row>
    <row r="46" spans="1:8" s="11" customFormat="1" ht="47.25">
      <c r="A46" s="23" t="s">
        <v>16</v>
      </c>
      <c r="B46" s="41" t="s">
        <v>2</v>
      </c>
      <c r="C46" s="42">
        <v>195330</v>
      </c>
      <c r="D46" s="55">
        <v>195319.69</v>
      </c>
      <c r="E46" s="57">
        <f t="shared" si="0"/>
        <v>99.99472175293094</v>
      </c>
      <c r="F46" s="10"/>
      <c r="G46" s="10"/>
      <c r="H46" s="10"/>
    </row>
    <row r="47" spans="1:8" s="1" customFormat="1" ht="15.75">
      <c r="A47" s="21" t="s">
        <v>34</v>
      </c>
      <c r="B47" s="38"/>
      <c r="C47" s="40">
        <f>C48+C68+C59+C64+C84</f>
        <v>13981955.2</v>
      </c>
      <c r="D47" s="40">
        <f>D48+D68+D59+D64+D84</f>
        <v>13863261.97</v>
      </c>
      <c r="E47" s="57">
        <f t="shared" si="0"/>
        <v>99.15109705114776</v>
      </c>
      <c r="F47" s="3"/>
      <c r="G47" s="3"/>
      <c r="H47" s="3"/>
    </row>
    <row r="48" spans="1:8" s="1" customFormat="1" ht="47.25">
      <c r="A48" s="21" t="s">
        <v>28</v>
      </c>
      <c r="B48" s="38" t="s">
        <v>27</v>
      </c>
      <c r="C48" s="40">
        <f>C49+C56</f>
        <v>13047850</v>
      </c>
      <c r="D48" s="40">
        <f>D49+D56</f>
        <v>13046320.530000001</v>
      </c>
      <c r="E48" s="57">
        <f t="shared" si="0"/>
        <v>99.98827799215964</v>
      </c>
      <c r="F48" s="3"/>
      <c r="G48" s="3"/>
      <c r="H48" s="3"/>
    </row>
    <row r="49" spans="1:8" s="1" customFormat="1" ht="65.25" customHeight="1">
      <c r="A49" s="23" t="s">
        <v>71</v>
      </c>
      <c r="B49" s="38" t="s">
        <v>40</v>
      </c>
      <c r="C49" s="40">
        <f>C50+C52+C54</f>
        <v>5487850</v>
      </c>
      <c r="D49" s="40">
        <f>D50+D52+D54</f>
        <v>5487221.930000001</v>
      </c>
      <c r="E49" s="57">
        <f t="shared" si="0"/>
        <v>99.98855526299008</v>
      </c>
      <c r="F49" s="3"/>
      <c r="G49" s="3"/>
      <c r="H49" s="3"/>
    </row>
    <row r="50" spans="1:8" s="1" customFormat="1" ht="78.75">
      <c r="A50" s="21" t="s">
        <v>136</v>
      </c>
      <c r="B50" s="38" t="s">
        <v>135</v>
      </c>
      <c r="C50" s="40">
        <f>C51</f>
        <v>13850</v>
      </c>
      <c r="D50" s="40">
        <f>D51</f>
        <v>13833.36</v>
      </c>
      <c r="E50" s="57">
        <f t="shared" si="0"/>
        <v>99.87985559566788</v>
      </c>
      <c r="F50" s="3"/>
      <c r="G50" s="3"/>
      <c r="H50" s="3"/>
    </row>
    <row r="51" spans="1:8" s="1" customFormat="1" ht="78" customHeight="1">
      <c r="A51" s="23" t="s">
        <v>38</v>
      </c>
      <c r="B51" s="41" t="s">
        <v>37</v>
      </c>
      <c r="C51" s="42">
        <v>13850</v>
      </c>
      <c r="D51" s="55">
        <v>13833.36</v>
      </c>
      <c r="E51" s="57">
        <f t="shared" si="0"/>
        <v>99.87985559566788</v>
      </c>
      <c r="F51" s="3"/>
      <c r="G51" s="3"/>
      <c r="H51" s="3"/>
    </row>
    <row r="52" spans="1:8" s="1" customFormat="1" ht="78.75" customHeight="1">
      <c r="A52" s="21" t="s">
        <v>134</v>
      </c>
      <c r="B52" s="38" t="s">
        <v>133</v>
      </c>
      <c r="C52" s="40">
        <f>C53</f>
        <v>517000</v>
      </c>
      <c r="D52" s="40">
        <f>D53</f>
        <v>516410.33</v>
      </c>
      <c r="E52" s="57">
        <f t="shared" si="0"/>
        <v>99.88594390715667</v>
      </c>
      <c r="F52" s="3"/>
      <c r="G52" s="3"/>
      <c r="H52" s="3"/>
    </row>
    <row r="53" spans="1:8" s="1" customFormat="1" ht="78.75">
      <c r="A53" s="23" t="s">
        <v>7</v>
      </c>
      <c r="B53" s="41" t="s">
        <v>3</v>
      </c>
      <c r="C53" s="42">
        <v>517000</v>
      </c>
      <c r="D53" s="55">
        <v>516410.33</v>
      </c>
      <c r="E53" s="57">
        <f t="shared" si="0"/>
        <v>99.88594390715667</v>
      </c>
      <c r="F53" s="3"/>
      <c r="G53" s="3"/>
      <c r="H53" s="3"/>
    </row>
    <row r="54" spans="1:5" ht="47.25">
      <c r="A54" s="21" t="s">
        <v>132</v>
      </c>
      <c r="B54" s="38" t="s">
        <v>131</v>
      </c>
      <c r="C54" s="40">
        <f>C55</f>
        <v>4957000</v>
      </c>
      <c r="D54" s="40">
        <f>D55</f>
        <v>4956978.24</v>
      </c>
      <c r="E54" s="57">
        <f t="shared" si="0"/>
        <v>99.9995610248134</v>
      </c>
    </row>
    <row r="55" spans="1:5" ht="31.5">
      <c r="A55" s="23" t="s">
        <v>97</v>
      </c>
      <c r="B55" s="41" t="s">
        <v>98</v>
      </c>
      <c r="C55" s="42">
        <v>4957000</v>
      </c>
      <c r="D55" s="55">
        <v>4956978.24</v>
      </c>
      <c r="E55" s="57">
        <f t="shared" si="0"/>
        <v>99.9995610248134</v>
      </c>
    </row>
    <row r="56" spans="1:5" ht="94.5">
      <c r="A56" s="21" t="s">
        <v>70</v>
      </c>
      <c r="B56" s="38" t="s">
        <v>51</v>
      </c>
      <c r="C56" s="40">
        <f>C57</f>
        <v>7560000</v>
      </c>
      <c r="D56" s="40">
        <f>D57</f>
        <v>7559098.6</v>
      </c>
      <c r="E56" s="57">
        <f t="shared" si="0"/>
        <v>99.98807671957671</v>
      </c>
    </row>
    <row r="57" spans="1:5" ht="94.5">
      <c r="A57" s="21" t="s">
        <v>52</v>
      </c>
      <c r="B57" s="38" t="s">
        <v>53</v>
      </c>
      <c r="C57" s="40">
        <f>C58</f>
        <v>7560000</v>
      </c>
      <c r="D57" s="40">
        <f>D58</f>
        <v>7559098.6</v>
      </c>
      <c r="E57" s="57">
        <f t="shared" si="0"/>
        <v>99.98807671957671</v>
      </c>
    </row>
    <row r="58" spans="1:5" ht="78.75">
      <c r="A58" s="23" t="s">
        <v>69</v>
      </c>
      <c r="B58" s="41" t="s">
        <v>54</v>
      </c>
      <c r="C58" s="42">
        <v>7560000</v>
      </c>
      <c r="D58" s="55">
        <v>7559098.6</v>
      </c>
      <c r="E58" s="57">
        <f t="shared" si="0"/>
        <v>99.98807671957671</v>
      </c>
    </row>
    <row r="59" spans="1:5" ht="31.5">
      <c r="A59" s="21" t="s">
        <v>30</v>
      </c>
      <c r="B59" s="38" t="s">
        <v>29</v>
      </c>
      <c r="C59" s="40">
        <f>C61+C60+C62</f>
        <v>244736</v>
      </c>
      <c r="D59" s="40">
        <f>D61+D60+D62</f>
        <v>127534.03999999998</v>
      </c>
      <c r="E59" s="57">
        <f t="shared" si="0"/>
        <v>52.11086231694559</v>
      </c>
    </row>
    <row r="60" spans="1:5" ht="31.5" customHeight="1">
      <c r="A60" s="23" t="s">
        <v>130</v>
      </c>
      <c r="B60" s="41" t="s">
        <v>129</v>
      </c>
      <c r="C60" s="42">
        <v>76200</v>
      </c>
      <c r="D60" s="55">
        <v>71294.79</v>
      </c>
      <c r="E60" s="57">
        <f t="shared" si="0"/>
        <v>93.56271653543307</v>
      </c>
    </row>
    <row r="61" spans="1:5" ht="18.75" customHeight="1">
      <c r="A61" s="23" t="s">
        <v>84</v>
      </c>
      <c r="B61" s="41" t="s">
        <v>83</v>
      </c>
      <c r="C61" s="42">
        <v>139273</v>
      </c>
      <c r="D61" s="55">
        <v>52559.1</v>
      </c>
      <c r="E61" s="57">
        <f t="shared" si="0"/>
        <v>37.738183280319944</v>
      </c>
    </row>
    <row r="62" spans="1:5" ht="21.75" customHeight="1">
      <c r="A62" s="23" t="s">
        <v>175</v>
      </c>
      <c r="B62" s="41" t="s">
        <v>174</v>
      </c>
      <c r="C62" s="42">
        <f>C63</f>
        <v>29263</v>
      </c>
      <c r="D62" s="55">
        <v>3680.15</v>
      </c>
      <c r="E62" s="57">
        <f t="shared" si="0"/>
        <v>12.576120015036052</v>
      </c>
    </row>
    <row r="63" spans="1:5" ht="15.75">
      <c r="A63" s="23" t="s">
        <v>153</v>
      </c>
      <c r="B63" s="41" t="s">
        <v>152</v>
      </c>
      <c r="C63" s="42">
        <v>29263</v>
      </c>
      <c r="D63" s="55">
        <v>3680.15</v>
      </c>
      <c r="E63" s="57">
        <f t="shared" si="0"/>
        <v>12.576120015036052</v>
      </c>
    </row>
    <row r="64" spans="1:5" ht="35.25" customHeight="1">
      <c r="A64" s="24" t="s">
        <v>142</v>
      </c>
      <c r="B64" s="38" t="s">
        <v>146</v>
      </c>
      <c r="C64" s="40">
        <f aca="true" t="shared" si="1" ref="C64:D66">C65</f>
        <v>0</v>
      </c>
      <c r="D64" s="40">
        <f t="shared" si="1"/>
        <v>0</v>
      </c>
      <c r="E64" s="57" t="s">
        <v>191</v>
      </c>
    </row>
    <row r="65" spans="1:5" ht="81" customHeight="1">
      <c r="A65" s="25" t="s">
        <v>143</v>
      </c>
      <c r="B65" s="41" t="s">
        <v>147</v>
      </c>
      <c r="C65" s="42">
        <f t="shared" si="1"/>
        <v>0</v>
      </c>
      <c r="D65" s="42">
        <f t="shared" si="1"/>
        <v>0</v>
      </c>
      <c r="E65" s="57" t="s">
        <v>191</v>
      </c>
    </row>
    <row r="66" spans="1:5" ht="94.5">
      <c r="A66" s="25" t="s">
        <v>144</v>
      </c>
      <c r="B66" s="41" t="s">
        <v>148</v>
      </c>
      <c r="C66" s="42">
        <f t="shared" si="1"/>
        <v>0</v>
      </c>
      <c r="D66" s="42">
        <f t="shared" si="1"/>
        <v>0</v>
      </c>
      <c r="E66" s="57" t="s">
        <v>191</v>
      </c>
    </row>
    <row r="67" spans="1:5" ht="78.75">
      <c r="A67" s="25" t="s">
        <v>145</v>
      </c>
      <c r="B67" s="41" t="s">
        <v>149</v>
      </c>
      <c r="C67" s="42">
        <f>385000-385000</f>
        <v>0</v>
      </c>
      <c r="D67" s="55">
        <v>0</v>
      </c>
      <c r="E67" s="57" t="s">
        <v>191</v>
      </c>
    </row>
    <row r="68" spans="1:5" ht="33" customHeight="1">
      <c r="A68" s="22" t="s">
        <v>32</v>
      </c>
      <c r="B68" s="38" t="s">
        <v>31</v>
      </c>
      <c r="C68" s="40">
        <f>C69+C74+C76+C79+C81+C82+C77</f>
        <v>688584.2</v>
      </c>
      <c r="D68" s="40">
        <f>D69+D74+D76+D79+D81+D82+D77</f>
        <v>688201.63</v>
      </c>
      <c r="E68" s="57">
        <f t="shared" si="0"/>
        <v>99.9444410719851</v>
      </c>
    </row>
    <row r="69" spans="1:5" s="15" customFormat="1" ht="48" customHeight="1">
      <c r="A69" s="21" t="s">
        <v>59</v>
      </c>
      <c r="B69" s="38" t="s">
        <v>60</v>
      </c>
      <c r="C69" s="40">
        <f>C70+C72</f>
        <v>3500</v>
      </c>
      <c r="D69" s="40">
        <f>D70+D72</f>
        <v>2831.25</v>
      </c>
      <c r="E69" s="57">
        <f t="shared" si="0"/>
        <v>80.89285714285714</v>
      </c>
    </row>
    <row r="70" spans="1:5" s="15" customFormat="1" ht="77.25" customHeight="1">
      <c r="A70" s="21" t="s">
        <v>127</v>
      </c>
      <c r="B70" s="38" t="s">
        <v>128</v>
      </c>
      <c r="C70" s="44">
        <f>C71</f>
        <v>1500</v>
      </c>
      <c r="D70" s="44">
        <v>1456.25</v>
      </c>
      <c r="E70" s="57">
        <v>97.08333333333333</v>
      </c>
    </row>
    <row r="71" spans="1:5" s="15" customFormat="1" ht="78.75">
      <c r="A71" s="23" t="s">
        <v>127</v>
      </c>
      <c r="B71" s="41" t="s">
        <v>128</v>
      </c>
      <c r="C71" s="89">
        <v>1500</v>
      </c>
      <c r="D71" s="55">
        <v>1456.25</v>
      </c>
      <c r="E71" s="57">
        <f t="shared" si="0"/>
        <v>97.08333333333333</v>
      </c>
    </row>
    <row r="72" spans="1:5" s="15" customFormat="1" ht="82.5" customHeight="1">
      <c r="A72" s="21" t="s">
        <v>261</v>
      </c>
      <c r="B72" s="38" t="s">
        <v>260</v>
      </c>
      <c r="C72" s="86">
        <f>C73</f>
        <v>2000</v>
      </c>
      <c r="D72" s="87">
        <f>D73</f>
        <v>1375</v>
      </c>
      <c r="E72" s="57">
        <f t="shared" si="0"/>
        <v>68.75</v>
      </c>
    </row>
    <row r="73" spans="1:5" s="15" customFormat="1" ht="74.25" customHeight="1">
      <c r="A73" s="23" t="s">
        <v>261</v>
      </c>
      <c r="B73" s="41" t="s">
        <v>260</v>
      </c>
      <c r="C73" s="46">
        <v>2000</v>
      </c>
      <c r="D73" s="88">
        <v>1375</v>
      </c>
      <c r="E73" s="57">
        <f t="shared" si="0"/>
        <v>68.75</v>
      </c>
    </row>
    <row r="74" spans="1:5" s="15" customFormat="1" ht="126">
      <c r="A74" s="21" t="s">
        <v>187</v>
      </c>
      <c r="B74" s="38" t="s">
        <v>186</v>
      </c>
      <c r="C74" s="40">
        <f>C75</f>
        <v>10000</v>
      </c>
      <c r="D74" s="40">
        <f>D75</f>
        <v>10000</v>
      </c>
      <c r="E74" s="57">
        <f t="shared" si="0"/>
        <v>100</v>
      </c>
    </row>
    <row r="75" spans="1:5" s="15" customFormat="1" ht="31.5">
      <c r="A75" s="23" t="s">
        <v>189</v>
      </c>
      <c r="B75" s="41" t="s">
        <v>188</v>
      </c>
      <c r="C75" s="42">
        <v>10000</v>
      </c>
      <c r="D75" s="55">
        <v>10000</v>
      </c>
      <c r="E75" s="57">
        <f t="shared" si="0"/>
        <v>100</v>
      </c>
    </row>
    <row r="76" spans="1:5" s="15" customFormat="1" ht="63">
      <c r="A76" s="21" t="s">
        <v>166</v>
      </c>
      <c r="B76" s="38" t="s">
        <v>167</v>
      </c>
      <c r="C76" s="40">
        <v>263500</v>
      </c>
      <c r="D76" s="56">
        <v>263500</v>
      </c>
      <c r="E76" s="57">
        <f t="shared" si="0"/>
        <v>100</v>
      </c>
    </row>
    <row r="77" spans="1:5" s="15" customFormat="1" ht="31.5">
      <c r="A77" s="21" t="s">
        <v>169</v>
      </c>
      <c r="B77" s="38" t="s">
        <v>168</v>
      </c>
      <c r="C77" s="40">
        <f>C78</f>
        <v>1900</v>
      </c>
      <c r="D77" s="40">
        <f>D78</f>
        <v>2500</v>
      </c>
      <c r="E77" s="57">
        <f t="shared" si="0"/>
        <v>131.57894736842107</v>
      </c>
    </row>
    <row r="78" spans="1:5" s="15" customFormat="1" ht="31.5">
      <c r="A78" s="21" t="s">
        <v>164</v>
      </c>
      <c r="B78" s="38" t="s">
        <v>165</v>
      </c>
      <c r="C78" s="40">
        <v>1900</v>
      </c>
      <c r="D78" s="56">
        <v>2500</v>
      </c>
      <c r="E78" s="57">
        <f aca="true" t="shared" si="2" ref="E78:E127">(D78/C78)*100</f>
        <v>131.57894736842107</v>
      </c>
    </row>
    <row r="79" spans="1:5" s="15" customFormat="1" ht="63">
      <c r="A79" s="21" t="s">
        <v>183</v>
      </c>
      <c r="B79" s="38" t="s">
        <v>184</v>
      </c>
      <c r="C79" s="40">
        <f>C80</f>
        <v>209984.2</v>
      </c>
      <c r="D79" s="40">
        <f>D80</f>
        <v>209903.57</v>
      </c>
      <c r="E79" s="57">
        <f t="shared" si="2"/>
        <v>99.96160187290282</v>
      </c>
    </row>
    <row r="80" spans="1:5" s="15" customFormat="1" ht="63.75" customHeight="1">
      <c r="A80" s="23" t="s">
        <v>182</v>
      </c>
      <c r="B80" s="41" t="s">
        <v>185</v>
      </c>
      <c r="C80" s="42">
        <v>209984.2</v>
      </c>
      <c r="D80" s="55">
        <v>209903.57</v>
      </c>
      <c r="E80" s="57">
        <f t="shared" si="2"/>
        <v>99.96160187290282</v>
      </c>
    </row>
    <row r="81" spans="1:5" s="15" customFormat="1" ht="78.75">
      <c r="A81" s="21" t="s">
        <v>162</v>
      </c>
      <c r="B81" s="38" t="s">
        <v>163</v>
      </c>
      <c r="C81" s="40">
        <v>28200</v>
      </c>
      <c r="D81" s="55">
        <v>28193.5</v>
      </c>
      <c r="E81" s="57">
        <f t="shared" si="2"/>
        <v>99.97695035460993</v>
      </c>
    </row>
    <row r="82" spans="1:5" s="15" customFormat="1" ht="31.5">
      <c r="A82" s="21" t="s">
        <v>160</v>
      </c>
      <c r="B82" s="38" t="s">
        <v>161</v>
      </c>
      <c r="C82" s="40">
        <f>C83</f>
        <v>171500</v>
      </c>
      <c r="D82" s="40">
        <f>D83</f>
        <v>171273.31</v>
      </c>
      <c r="E82" s="57">
        <f t="shared" si="2"/>
        <v>99.8678192419825</v>
      </c>
    </row>
    <row r="83" spans="1:5" s="15" customFormat="1" ht="47.25">
      <c r="A83" s="23" t="s">
        <v>158</v>
      </c>
      <c r="B83" s="41" t="s">
        <v>159</v>
      </c>
      <c r="C83" s="42">
        <v>171500</v>
      </c>
      <c r="D83" s="55">
        <v>171273.31</v>
      </c>
      <c r="E83" s="57">
        <f t="shared" si="2"/>
        <v>99.8678192419825</v>
      </c>
    </row>
    <row r="84" spans="1:11" ht="15.75">
      <c r="A84" s="21" t="s">
        <v>180</v>
      </c>
      <c r="B84" s="38" t="s">
        <v>181</v>
      </c>
      <c r="C84" s="40">
        <f>C87+C85</f>
        <v>785</v>
      </c>
      <c r="D84" s="40">
        <f>D87+D85</f>
        <v>1205.77</v>
      </c>
      <c r="E84" s="57">
        <f t="shared" si="2"/>
        <v>153.6012738853503</v>
      </c>
      <c r="I84" s="2"/>
      <c r="J84" s="2"/>
      <c r="K84" s="2"/>
    </row>
    <row r="85" spans="1:11" ht="15.75">
      <c r="A85" s="21" t="s">
        <v>206</v>
      </c>
      <c r="B85" s="38" t="s">
        <v>205</v>
      </c>
      <c r="C85" s="40">
        <v>0</v>
      </c>
      <c r="D85" s="40">
        <v>421.14</v>
      </c>
      <c r="E85" s="57" t="s">
        <v>191</v>
      </c>
      <c r="I85" s="2"/>
      <c r="J85" s="2"/>
      <c r="K85" s="2"/>
    </row>
    <row r="86" spans="1:11" ht="31.5">
      <c r="A86" s="23" t="s">
        <v>204</v>
      </c>
      <c r="B86" s="41" t="s">
        <v>203</v>
      </c>
      <c r="C86" s="42">
        <v>0</v>
      </c>
      <c r="D86" s="42">
        <v>421.14</v>
      </c>
      <c r="E86" s="57" t="s">
        <v>191</v>
      </c>
      <c r="I86" s="2"/>
      <c r="J86" s="2"/>
      <c r="K86" s="2"/>
    </row>
    <row r="87" spans="1:11" ht="15.75">
      <c r="A87" s="21" t="s">
        <v>176</v>
      </c>
      <c r="B87" s="38" t="s">
        <v>177</v>
      </c>
      <c r="C87" s="40">
        <f>C88</f>
        <v>785</v>
      </c>
      <c r="D87" s="40">
        <f>D88</f>
        <v>784.63</v>
      </c>
      <c r="E87" s="57">
        <f t="shared" si="2"/>
        <v>99.95286624203821</v>
      </c>
      <c r="I87" s="2"/>
      <c r="J87" s="2"/>
      <c r="K87" s="2"/>
    </row>
    <row r="88" spans="1:5" s="7" customFormat="1" ht="15.75">
      <c r="A88" s="23" t="s">
        <v>178</v>
      </c>
      <c r="B88" s="41" t="s">
        <v>179</v>
      </c>
      <c r="C88" s="42">
        <v>785</v>
      </c>
      <c r="D88" s="55">
        <v>784.63</v>
      </c>
      <c r="E88" s="57">
        <f t="shared" si="2"/>
        <v>99.95286624203821</v>
      </c>
    </row>
    <row r="89" spans="1:5" s="7" customFormat="1" ht="15.75">
      <c r="A89" s="21" t="s">
        <v>35</v>
      </c>
      <c r="B89" s="41"/>
      <c r="C89" s="40">
        <f>C11</f>
        <v>84322650.84</v>
      </c>
      <c r="D89" s="40">
        <f>D11</f>
        <v>84039254.61</v>
      </c>
      <c r="E89" s="57">
        <f t="shared" si="2"/>
        <v>99.66391446761115</v>
      </c>
    </row>
    <row r="90" spans="1:5" s="7" customFormat="1" ht="15.75">
      <c r="A90" s="21" t="s">
        <v>68</v>
      </c>
      <c r="B90" s="38" t="s">
        <v>33</v>
      </c>
      <c r="C90" s="40">
        <f>C91+C148+C152</f>
        <v>418554167.27</v>
      </c>
      <c r="D90" s="40">
        <f>D91+D148+D152</f>
        <v>413139130.34000003</v>
      </c>
      <c r="E90" s="59">
        <f t="shared" si="2"/>
        <v>98.7062518179381</v>
      </c>
    </row>
    <row r="91" spans="1:5" s="6" customFormat="1" ht="47.25">
      <c r="A91" s="21" t="s">
        <v>67</v>
      </c>
      <c r="B91" s="38" t="s">
        <v>0</v>
      </c>
      <c r="C91" s="40">
        <f>C92+C100+C115</f>
        <v>418554167.27</v>
      </c>
      <c r="D91" s="40">
        <f>D92+D115+D100</f>
        <v>413396795.37</v>
      </c>
      <c r="E91" s="57">
        <f t="shared" si="2"/>
        <v>98.76781255491048</v>
      </c>
    </row>
    <row r="92" spans="1:5" s="16" customFormat="1" ht="31.5">
      <c r="A92" s="21" t="s">
        <v>85</v>
      </c>
      <c r="B92" s="38" t="s">
        <v>232</v>
      </c>
      <c r="C92" s="40">
        <f>C93+C98+C96</f>
        <v>212887476</v>
      </c>
      <c r="D92" s="40">
        <f>D93+D98+D96</f>
        <v>212887476</v>
      </c>
      <c r="E92" s="57">
        <f t="shared" si="2"/>
        <v>100</v>
      </c>
    </row>
    <row r="93" spans="1:5" s="16" customFormat="1" ht="15.75">
      <c r="A93" s="21" t="s">
        <v>10</v>
      </c>
      <c r="B93" s="38" t="s">
        <v>231</v>
      </c>
      <c r="C93" s="40">
        <f>C94+C95</f>
        <v>70955276</v>
      </c>
      <c r="D93" s="40">
        <f>D94+D95</f>
        <v>70955276</v>
      </c>
      <c r="E93" s="57">
        <f t="shared" si="2"/>
        <v>100</v>
      </c>
    </row>
    <row r="94" spans="1:5" s="16" customFormat="1" ht="48.75" customHeight="1">
      <c r="A94" s="23" t="s">
        <v>151</v>
      </c>
      <c r="B94" s="41" t="s">
        <v>230</v>
      </c>
      <c r="C94" s="42">
        <f>2021900</f>
        <v>2021900</v>
      </c>
      <c r="D94" s="42">
        <f>2021900</f>
        <v>2021900</v>
      </c>
      <c r="E94" s="57">
        <f t="shared" si="2"/>
        <v>100</v>
      </c>
    </row>
    <row r="95" spans="1:5" s="15" customFormat="1" ht="46.5" customHeight="1">
      <c r="A95" s="23" t="s">
        <v>150</v>
      </c>
      <c r="B95" s="41" t="s">
        <v>230</v>
      </c>
      <c r="C95" s="42">
        <v>68933376</v>
      </c>
      <c r="D95" s="42">
        <v>68933376</v>
      </c>
      <c r="E95" s="57">
        <f t="shared" si="2"/>
        <v>100</v>
      </c>
    </row>
    <row r="96" spans="1:5" s="3" customFormat="1" ht="31.5">
      <c r="A96" s="21" t="s">
        <v>173</v>
      </c>
      <c r="B96" s="38" t="s">
        <v>229</v>
      </c>
      <c r="C96" s="40">
        <f>C97</f>
        <v>151200</v>
      </c>
      <c r="D96" s="40">
        <f>D97</f>
        <v>151200</v>
      </c>
      <c r="E96" s="57">
        <f t="shared" si="2"/>
        <v>100</v>
      </c>
    </row>
    <row r="97" spans="1:5" s="3" customFormat="1" ht="31.5">
      <c r="A97" s="23" t="s">
        <v>172</v>
      </c>
      <c r="B97" s="41" t="s">
        <v>228</v>
      </c>
      <c r="C97" s="42">
        <v>151200</v>
      </c>
      <c r="D97" s="55">
        <v>151200</v>
      </c>
      <c r="E97" s="57">
        <f t="shared" si="2"/>
        <v>100</v>
      </c>
    </row>
    <row r="98" spans="1:5" s="3" customFormat="1" ht="47.25">
      <c r="A98" s="21" t="s">
        <v>66</v>
      </c>
      <c r="B98" s="38" t="s">
        <v>227</v>
      </c>
      <c r="C98" s="40">
        <f>C99</f>
        <v>141781000</v>
      </c>
      <c r="D98" s="40">
        <f>D99</f>
        <v>141781000</v>
      </c>
      <c r="E98" s="57">
        <f t="shared" si="2"/>
        <v>100</v>
      </c>
    </row>
    <row r="99" spans="1:5" s="3" customFormat="1" ht="45.75" customHeight="1">
      <c r="A99" s="23" t="s">
        <v>65</v>
      </c>
      <c r="B99" s="41" t="s">
        <v>226</v>
      </c>
      <c r="C99" s="42">
        <v>141781000</v>
      </c>
      <c r="D99" s="55">
        <v>141781000</v>
      </c>
      <c r="E99" s="57">
        <f t="shared" si="2"/>
        <v>100</v>
      </c>
    </row>
    <row r="100" spans="1:5" s="3" customFormat="1" ht="31.5">
      <c r="A100" s="21" t="s">
        <v>63</v>
      </c>
      <c r="B100" s="38" t="s">
        <v>225</v>
      </c>
      <c r="C100" s="40">
        <f>C103+C105+C107+C101</f>
        <v>55406020.45</v>
      </c>
      <c r="D100" s="40">
        <f>D103+D105+D107+D101</f>
        <v>52702398.85</v>
      </c>
      <c r="E100" s="57">
        <f t="shared" si="2"/>
        <v>95.12034689002826</v>
      </c>
    </row>
    <row r="101" spans="1:5" s="3" customFormat="1" ht="65.25" customHeight="1">
      <c r="A101" s="21" t="s">
        <v>233</v>
      </c>
      <c r="B101" s="38" t="s">
        <v>235</v>
      </c>
      <c r="C101" s="40">
        <f>C102</f>
        <v>27293201</v>
      </c>
      <c r="D101" s="40">
        <f>D102</f>
        <v>27293201</v>
      </c>
      <c r="E101" s="57">
        <f t="shared" si="2"/>
        <v>100</v>
      </c>
    </row>
    <row r="102" spans="1:5" s="3" customFormat="1" ht="63">
      <c r="A102" s="23" t="s">
        <v>233</v>
      </c>
      <c r="B102" s="41" t="s">
        <v>234</v>
      </c>
      <c r="C102" s="42">
        <v>27293201</v>
      </c>
      <c r="D102" s="42">
        <v>27293201</v>
      </c>
      <c r="E102" s="57">
        <f t="shared" si="2"/>
        <v>100</v>
      </c>
    </row>
    <row r="103" spans="1:5" s="3" customFormat="1" ht="15.75">
      <c r="A103" s="21" t="s">
        <v>139</v>
      </c>
      <c r="B103" s="38" t="s">
        <v>224</v>
      </c>
      <c r="C103" s="40">
        <f>C104</f>
        <v>53743.37</v>
      </c>
      <c r="D103" s="40">
        <f>D104</f>
        <v>53743.37</v>
      </c>
      <c r="E103" s="57">
        <f t="shared" si="2"/>
        <v>100</v>
      </c>
    </row>
    <row r="104" spans="1:5" s="3" customFormat="1" ht="32.25" customHeight="1">
      <c r="A104" s="23" t="s">
        <v>138</v>
      </c>
      <c r="B104" s="41" t="s">
        <v>223</v>
      </c>
      <c r="C104" s="42">
        <v>53743.37</v>
      </c>
      <c r="D104" s="55">
        <v>53743.37</v>
      </c>
      <c r="E104" s="57">
        <f t="shared" si="2"/>
        <v>100</v>
      </c>
    </row>
    <row r="105" spans="1:5" s="3" customFormat="1" ht="45.75" customHeight="1">
      <c r="A105" s="21" t="s">
        <v>140</v>
      </c>
      <c r="B105" s="38" t="s">
        <v>222</v>
      </c>
      <c r="C105" s="40">
        <f>C106</f>
        <v>3338230</v>
      </c>
      <c r="D105" s="40">
        <f>D106</f>
        <v>3338230</v>
      </c>
      <c r="E105" s="57">
        <f t="shared" si="2"/>
        <v>100</v>
      </c>
    </row>
    <row r="106" spans="1:8" s="1" customFormat="1" ht="63">
      <c r="A106" s="23" t="s">
        <v>137</v>
      </c>
      <c r="B106" s="41" t="s">
        <v>221</v>
      </c>
      <c r="C106" s="42">
        <v>3338230</v>
      </c>
      <c r="D106" s="55">
        <v>3338230</v>
      </c>
      <c r="E106" s="57">
        <f t="shared" si="2"/>
        <v>100</v>
      </c>
      <c r="F106" s="3"/>
      <c r="G106" s="3"/>
      <c r="H106" s="3"/>
    </row>
    <row r="107" spans="1:8" s="1" customFormat="1" ht="15.75">
      <c r="A107" s="21" t="s">
        <v>11</v>
      </c>
      <c r="B107" s="38" t="s">
        <v>220</v>
      </c>
      <c r="C107" s="40">
        <f>C108</f>
        <v>24720846.080000002</v>
      </c>
      <c r="D107" s="40">
        <f>D108</f>
        <v>22017224.48</v>
      </c>
      <c r="E107" s="57">
        <f t="shared" si="2"/>
        <v>89.06339373963692</v>
      </c>
      <c r="F107" s="3"/>
      <c r="G107" s="3"/>
      <c r="H107" s="3"/>
    </row>
    <row r="108" spans="1:8" s="1" customFormat="1" ht="15.75">
      <c r="A108" s="23" t="s">
        <v>9</v>
      </c>
      <c r="B108" s="41" t="s">
        <v>219</v>
      </c>
      <c r="C108" s="42">
        <f>C109+C110+C112+C111+C113+C114</f>
        <v>24720846.080000002</v>
      </c>
      <c r="D108" s="42">
        <f>D109+D110+D112+D111+D113+D114</f>
        <v>22017224.48</v>
      </c>
      <c r="E108" s="57">
        <f t="shared" si="2"/>
        <v>89.06339373963692</v>
      </c>
      <c r="F108" s="3"/>
      <c r="G108" s="3"/>
      <c r="H108" s="3"/>
    </row>
    <row r="109" spans="1:8" s="1" customFormat="1" ht="78.75">
      <c r="A109" s="23" t="s">
        <v>126</v>
      </c>
      <c r="B109" s="41" t="s">
        <v>219</v>
      </c>
      <c r="C109" s="42">
        <v>210600</v>
      </c>
      <c r="D109" s="42">
        <v>210600</v>
      </c>
      <c r="E109" s="57">
        <f t="shared" si="2"/>
        <v>100</v>
      </c>
      <c r="F109" s="3"/>
      <c r="G109" s="3"/>
      <c r="H109" s="3"/>
    </row>
    <row r="110" spans="1:5" ht="63">
      <c r="A110" s="23" t="s">
        <v>112</v>
      </c>
      <c r="B110" s="41" t="s">
        <v>219</v>
      </c>
      <c r="C110" s="42">
        <v>4389.95</v>
      </c>
      <c r="D110" s="42">
        <v>4389.95</v>
      </c>
      <c r="E110" s="57">
        <f t="shared" si="2"/>
        <v>100</v>
      </c>
    </row>
    <row r="111" spans="1:5" ht="31.5">
      <c r="A111" s="23" t="s">
        <v>114</v>
      </c>
      <c r="B111" s="41" t="s">
        <v>115</v>
      </c>
      <c r="C111" s="42">
        <v>584184</v>
      </c>
      <c r="D111" s="42">
        <v>584175</v>
      </c>
      <c r="E111" s="57">
        <f t="shared" si="2"/>
        <v>99.99845938950742</v>
      </c>
    </row>
    <row r="112" spans="1:5" ht="63">
      <c r="A112" s="23" t="s">
        <v>113</v>
      </c>
      <c r="B112" s="41" t="s">
        <v>219</v>
      </c>
      <c r="C112" s="42">
        <v>17681799</v>
      </c>
      <c r="D112" s="42">
        <v>17681799</v>
      </c>
      <c r="E112" s="57">
        <f t="shared" si="2"/>
        <v>100</v>
      </c>
    </row>
    <row r="113" spans="1:5" ht="47.25">
      <c r="A113" s="23" t="s">
        <v>141</v>
      </c>
      <c r="B113" s="41" t="s">
        <v>219</v>
      </c>
      <c r="C113" s="42">
        <v>3536260.53</v>
      </c>
      <c r="D113" s="42">
        <v>3536260.53</v>
      </c>
      <c r="E113" s="57">
        <f t="shared" si="2"/>
        <v>100</v>
      </c>
    </row>
    <row r="114" spans="1:5" ht="47.25">
      <c r="A114" s="23" t="s">
        <v>236</v>
      </c>
      <c r="B114" s="41" t="s">
        <v>219</v>
      </c>
      <c r="C114" s="42">
        <v>2703612.6</v>
      </c>
      <c r="D114" s="42">
        <v>0</v>
      </c>
      <c r="E114" s="57">
        <f t="shared" si="2"/>
        <v>0</v>
      </c>
    </row>
    <row r="115" spans="1:8" s="8" customFormat="1" ht="31.5">
      <c r="A115" s="21" t="s">
        <v>86</v>
      </c>
      <c r="B115" s="38" t="s">
        <v>218</v>
      </c>
      <c r="C115" s="40">
        <f>C116+C133+C135+C138+C140+C142+C144</f>
        <v>150260670.82</v>
      </c>
      <c r="D115" s="40">
        <f>D116+D133+D135+D138+D140+D142+D144</f>
        <v>147806920.52</v>
      </c>
      <c r="E115" s="57">
        <f t="shared" si="2"/>
        <v>98.36700429552894</v>
      </c>
      <c r="F115" s="7"/>
      <c r="G115" s="7"/>
      <c r="H115" s="7"/>
    </row>
    <row r="116" spans="1:8" s="8" customFormat="1" ht="37.5" customHeight="1">
      <c r="A116" s="23" t="s">
        <v>256</v>
      </c>
      <c r="B116" s="41" t="s">
        <v>218</v>
      </c>
      <c r="C116" s="40">
        <f>C117</f>
        <v>15749039.5</v>
      </c>
      <c r="D116" s="40">
        <f>D117</f>
        <v>14367598.709999999</v>
      </c>
      <c r="E116" s="57">
        <f t="shared" si="2"/>
        <v>91.2284124374696</v>
      </c>
      <c r="F116" s="7"/>
      <c r="G116" s="7"/>
      <c r="H116" s="7"/>
    </row>
    <row r="117" spans="1:8" s="8" customFormat="1" ht="41.25" customHeight="1">
      <c r="A117" s="23" t="s">
        <v>255</v>
      </c>
      <c r="B117" s="41" t="s">
        <v>238</v>
      </c>
      <c r="C117" s="42">
        <f>C118+C119+C120+C121+C127+C122+C123+C124+C125+C126+C128+C129+C130+C131+C132</f>
        <v>15749039.5</v>
      </c>
      <c r="D117" s="42">
        <f>D118+D119+D120+D121+D127+D122+D123+D124+D125+D126+D128+D129+D130+D131+D132</f>
        <v>14367598.709999999</v>
      </c>
      <c r="E117" s="57">
        <f t="shared" si="2"/>
        <v>91.2284124374696</v>
      </c>
      <c r="F117" s="7"/>
      <c r="G117" s="7"/>
      <c r="H117" s="7"/>
    </row>
    <row r="118" spans="1:8" s="8" customFormat="1" ht="84" customHeight="1">
      <c r="A118" s="23" t="s">
        <v>105</v>
      </c>
      <c r="B118" s="41" t="s">
        <v>238</v>
      </c>
      <c r="C118" s="42">
        <v>200500</v>
      </c>
      <c r="D118" s="42">
        <v>200358.78</v>
      </c>
      <c r="E118" s="57">
        <f t="shared" si="2"/>
        <v>99.92956608478802</v>
      </c>
      <c r="F118" s="7"/>
      <c r="G118" s="7"/>
      <c r="H118" s="7"/>
    </row>
    <row r="119" spans="1:5" s="14" customFormat="1" ht="47.25">
      <c r="A119" s="23" t="s">
        <v>106</v>
      </c>
      <c r="B119" s="41" t="s">
        <v>238</v>
      </c>
      <c r="C119" s="42">
        <v>1647100</v>
      </c>
      <c r="D119" s="42">
        <v>1647100</v>
      </c>
      <c r="E119" s="57">
        <f t="shared" si="2"/>
        <v>100</v>
      </c>
    </row>
    <row r="120" spans="1:8" s="8" customFormat="1" ht="30.75" customHeight="1">
      <c r="A120" s="23" t="s">
        <v>107</v>
      </c>
      <c r="B120" s="41" t="s">
        <v>238</v>
      </c>
      <c r="C120" s="42">
        <v>70100</v>
      </c>
      <c r="D120" s="42">
        <v>70100</v>
      </c>
      <c r="E120" s="57">
        <f t="shared" si="2"/>
        <v>100</v>
      </c>
      <c r="F120" s="7"/>
      <c r="G120" s="7"/>
      <c r="H120" s="7"/>
    </row>
    <row r="121" spans="1:5" s="6" customFormat="1" ht="78.75">
      <c r="A121" s="23" t="s">
        <v>108</v>
      </c>
      <c r="B121" s="41" t="s">
        <v>238</v>
      </c>
      <c r="C121" s="42">
        <v>11690000</v>
      </c>
      <c r="D121" s="42">
        <v>10409209.93</v>
      </c>
      <c r="E121" s="57">
        <f t="shared" si="2"/>
        <v>89.0437119760479</v>
      </c>
    </row>
    <row r="122" spans="1:5" s="6" customFormat="1" ht="94.5">
      <c r="A122" s="23" t="s">
        <v>109</v>
      </c>
      <c r="B122" s="41" t="s">
        <v>238</v>
      </c>
      <c r="C122" s="42">
        <v>910000</v>
      </c>
      <c r="D122" s="42">
        <v>910000</v>
      </c>
      <c r="E122" s="57">
        <f t="shared" si="2"/>
        <v>100</v>
      </c>
    </row>
    <row r="123" spans="1:5" s="6" customFormat="1" ht="47.25">
      <c r="A123" s="23" t="s">
        <v>110</v>
      </c>
      <c r="B123" s="41" t="s">
        <v>238</v>
      </c>
      <c r="C123" s="42">
        <v>156869.5</v>
      </c>
      <c r="D123" s="42">
        <v>104760</v>
      </c>
      <c r="E123" s="57">
        <f t="shared" si="2"/>
        <v>66.7816242163072</v>
      </c>
    </row>
    <row r="124" spans="1:5" s="8" customFormat="1" ht="47.25">
      <c r="A124" s="23" t="s">
        <v>111</v>
      </c>
      <c r="B124" s="41" t="s">
        <v>238</v>
      </c>
      <c r="C124" s="42">
        <v>18200</v>
      </c>
      <c r="D124" s="42">
        <v>18200</v>
      </c>
      <c r="E124" s="57">
        <f t="shared" si="2"/>
        <v>100</v>
      </c>
    </row>
    <row r="125" spans="1:5" s="6" customFormat="1" ht="31.5">
      <c r="A125" s="23" t="s">
        <v>171</v>
      </c>
      <c r="B125" s="41" t="s">
        <v>238</v>
      </c>
      <c r="C125" s="42">
        <v>8200</v>
      </c>
      <c r="D125" s="42">
        <v>0</v>
      </c>
      <c r="E125" s="57">
        <f t="shared" si="2"/>
        <v>0</v>
      </c>
    </row>
    <row r="126" spans="1:5" s="6" customFormat="1" ht="78.75">
      <c r="A126" s="23" t="s">
        <v>237</v>
      </c>
      <c r="B126" s="41" t="s">
        <v>238</v>
      </c>
      <c r="C126" s="42">
        <v>40200</v>
      </c>
      <c r="D126" s="42">
        <v>0</v>
      </c>
      <c r="E126" s="57">
        <f t="shared" si="2"/>
        <v>0</v>
      </c>
    </row>
    <row r="127" spans="1:5" s="6" customFormat="1" ht="45" customHeight="1">
      <c r="A127" s="23" t="s">
        <v>99</v>
      </c>
      <c r="B127" s="41" t="s">
        <v>238</v>
      </c>
      <c r="C127" s="42">
        <v>910000</v>
      </c>
      <c r="D127" s="42">
        <v>910000</v>
      </c>
      <c r="E127" s="57">
        <f t="shared" si="2"/>
        <v>100</v>
      </c>
    </row>
    <row r="128" spans="1:5" s="6" customFormat="1" ht="36.75" customHeight="1">
      <c r="A128" s="23" t="s">
        <v>100</v>
      </c>
      <c r="B128" s="41" t="s">
        <v>238</v>
      </c>
      <c r="C128" s="42">
        <v>56947</v>
      </c>
      <c r="D128" s="42">
        <v>56947</v>
      </c>
      <c r="E128" s="57">
        <f>(D127/C127)*100</f>
        <v>100</v>
      </c>
    </row>
    <row r="129" spans="1:5" s="6" customFormat="1" ht="99.75" customHeight="1">
      <c r="A129" s="23" t="s">
        <v>101</v>
      </c>
      <c r="B129" s="41" t="s">
        <v>238</v>
      </c>
      <c r="C129" s="42">
        <v>6000</v>
      </c>
      <c r="D129" s="42">
        <v>6000</v>
      </c>
      <c r="E129" s="57">
        <f>(D128/C128)*100</f>
        <v>100</v>
      </c>
    </row>
    <row r="130" spans="1:5" s="6" customFormat="1" ht="80.25" customHeight="1">
      <c r="A130" s="23" t="s">
        <v>102</v>
      </c>
      <c r="B130" s="41" t="s">
        <v>238</v>
      </c>
      <c r="C130" s="42">
        <v>3423</v>
      </c>
      <c r="D130" s="42">
        <v>3423</v>
      </c>
      <c r="E130" s="57">
        <f>(D129/C129)*100</f>
        <v>100</v>
      </c>
    </row>
    <row r="131" spans="1:5" s="6" customFormat="1" ht="78.75" customHeight="1">
      <c r="A131" s="23" t="s">
        <v>103</v>
      </c>
      <c r="B131" s="41" t="s">
        <v>238</v>
      </c>
      <c r="C131" s="42">
        <v>27600</v>
      </c>
      <c r="D131" s="42">
        <v>27600</v>
      </c>
      <c r="E131" s="57">
        <f>(D130/C130)*100</f>
        <v>100</v>
      </c>
    </row>
    <row r="132" spans="1:5" s="6" customFormat="1" ht="78.75">
      <c r="A132" s="23" t="s">
        <v>104</v>
      </c>
      <c r="B132" s="41" t="s">
        <v>238</v>
      </c>
      <c r="C132" s="42">
        <v>3900</v>
      </c>
      <c r="D132" s="42">
        <v>3900</v>
      </c>
      <c r="E132" s="57">
        <f>(D131/C131)*100</f>
        <v>100</v>
      </c>
    </row>
    <row r="133" spans="1:5" s="6" customFormat="1" ht="46.5" customHeight="1">
      <c r="A133" s="21" t="s">
        <v>257</v>
      </c>
      <c r="B133" s="38" t="s">
        <v>217</v>
      </c>
      <c r="C133" s="40">
        <f>C134</f>
        <v>4842700</v>
      </c>
      <c r="D133" s="40">
        <f>D134</f>
        <v>4466350.49</v>
      </c>
      <c r="E133" s="57">
        <f aca="true" t="shared" si="3" ref="E133:E141">(D132/C132)*100</f>
        <v>100</v>
      </c>
    </row>
    <row r="134" spans="1:5" s="6" customFormat="1" ht="46.5" customHeight="1">
      <c r="A134" s="23" t="s">
        <v>257</v>
      </c>
      <c r="B134" s="41" t="s">
        <v>216</v>
      </c>
      <c r="C134" s="42">
        <v>4842700</v>
      </c>
      <c r="D134" s="42">
        <v>4466350.49</v>
      </c>
      <c r="E134" s="57">
        <f t="shared" si="3"/>
        <v>92.22851900799142</v>
      </c>
    </row>
    <row r="135" spans="1:5" s="6" customFormat="1" ht="79.5" customHeight="1">
      <c r="A135" s="21" t="s">
        <v>259</v>
      </c>
      <c r="B135" s="38" t="s">
        <v>215</v>
      </c>
      <c r="C135" s="40">
        <f>C136+C137</f>
        <v>2669100</v>
      </c>
      <c r="D135" s="40">
        <f>D136+D137</f>
        <v>1973140</v>
      </c>
      <c r="E135" s="57">
        <f>(D135/C135)*100</f>
        <v>73.92529316998238</v>
      </c>
    </row>
    <row r="136" spans="1:5" s="6" customFormat="1" ht="80.25" customHeight="1">
      <c r="A136" s="23" t="s">
        <v>258</v>
      </c>
      <c r="B136" s="41" t="s">
        <v>214</v>
      </c>
      <c r="C136" s="42">
        <v>2604000</v>
      </c>
      <c r="D136" s="42">
        <v>1914000</v>
      </c>
      <c r="E136" s="57">
        <f t="shared" si="3"/>
        <v>73.92529316998238</v>
      </c>
    </row>
    <row r="137" spans="1:5" s="6" customFormat="1" ht="80.25" customHeight="1">
      <c r="A137" s="23" t="s">
        <v>258</v>
      </c>
      <c r="B137" s="41" t="s">
        <v>214</v>
      </c>
      <c r="C137" s="42">
        <v>65100</v>
      </c>
      <c r="D137" s="42">
        <v>59140</v>
      </c>
      <c r="E137" s="57">
        <f t="shared" si="3"/>
        <v>73.50230414746544</v>
      </c>
    </row>
    <row r="138" spans="1:5" s="6" customFormat="1" ht="48" customHeight="1">
      <c r="A138" s="82" t="s">
        <v>94</v>
      </c>
      <c r="B138" s="38" t="s">
        <v>213</v>
      </c>
      <c r="C138" s="40">
        <f>C139</f>
        <v>404200</v>
      </c>
      <c r="D138" s="40">
        <f>D139</f>
        <v>404200</v>
      </c>
      <c r="E138" s="57">
        <f t="shared" si="3"/>
        <v>90.84485407066052</v>
      </c>
    </row>
    <row r="139" spans="1:5" s="6" customFormat="1" ht="54.75" customHeight="1">
      <c r="A139" s="81" t="s">
        <v>94</v>
      </c>
      <c r="B139" s="41" t="s">
        <v>212</v>
      </c>
      <c r="C139" s="42">
        <v>404200</v>
      </c>
      <c r="D139" s="42">
        <v>404200</v>
      </c>
      <c r="E139" s="57">
        <f t="shared" si="3"/>
        <v>100</v>
      </c>
    </row>
    <row r="140" spans="1:5" s="6" customFormat="1" ht="63.75" customHeight="1">
      <c r="A140" s="21" t="s">
        <v>170</v>
      </c>
      <c r="B140" s="38" t="s">
        <v>211</v>
      </c>
      <c r="C140" s="40">
        <f>C141</f>
        <v>1464.32</v>
      </c>
      <c r="D140" s="40">
        <f>D141</f>
        <v>1464.32</v>
      </c>
      <c r="E140" s="57">
        <f t="shared" si="3"/>
        <v>100</v>
      </c>
    </row>
    <row r="141" spans="1:5" s="6" customFormat="1" ht="70.5" customHeight="1">
      <c r="A141" s="23" t="s">
        <v>170</v>
      </c>
      <c r="B141" s="41" t="s">
        <v>210</v>
      </c>
      <c r="C141" s="42">
        <v>1464.32</v>
      </c>
      <c r="D141" s="42">
        <v>1464.32</v>
      </c>
      <c r="E141" s="57">
        <f t="shared" si="3"/>
        <v>100</v>
      </c>
    </row>
    <row r="142" spans="1:5" ht="83.25" customHeight="1">
      <c r="A142" s="21" t="s">
        <v>12</v>
      </c>
      <c r="B142" s="38" t="s">
        <v>209</v>
      </c>
      <c r="C142" s="40">
        <f>C143</f>
        <v>756367</v>
      </c>
      <c r="D142" s="40">
        <v>756367</v>
      </c>
      <c r="E142" s="57">
        <f>(D142/C142)*100</f>
        <v>100</v>
      </c>
    </row>
    <row r="143" spans="1:5" ht="83.25" customHeight="1">
      <c r="A143" s="23" t="s">
        <v>95</v>
      </c>
      <c r="B143" s="41" t="s">
        <v>208</v>
      </c>
      <c r="C143" s="67">
        <v>756367</v>
      </c>
      <c r="D143" s="83">
        <v>756367</v>
      </c>
      <c r="E143" s="57">
        <f>(D143/C143)*100</f>
        <v>100</v>
      </c>
    </row>
    <row r="144" spans="1:5" ht="83.25" customHeight="1">
      <c r="A144" s="69" t="s">
        <v>242</v>
      </c>
      <c r="B144" s="68" t="s">
        <v>241</v>
      </c>
      <c r="C144" s="44">
        <v>125837800</v>
      </c>
      <c r="D144" s="84">
        <f>D145</f>
        <v>125837800</v>
      </c>
      <c r="E144" s="70">
        <f>(D144/C144)*100</f>
        <v>100</v>
      </c>
    </row>
    <row r="145" spans="1:5" ht="83.25" customHeight="1">
      <c r="A145" s="61" t="s">
        <v>243</v>
      </c>
      <c r="B145" s="62" t="s">
        <v>240</v>
      </c>
      <c r="C145" s="46">
        <v>125837800</v>
      </c>
      <c r="D145" s="85">
        <v>125837800</v>
      </c>
      <c r="E145" s="63">
        <f>(D145/C145)*100</f>
        <v>100</v>
      </c>
    </row>
    <row r="146" spans="1:5" ht="54" customHeight="1">
      <c r="A146" s="100" t="s">
        <v>207</v>
      </c>
      <c r="B146" s="102" t="s">
        <v>239</v>
      </c>
      <c r="C146" s="104">
        <v>125837800</v>
      </c>
      <c r="D146" s="104">
        <v>125837800</v>
      </c>
      <c r="E146" s="106">
        <f>(D146/C146)*100</f>
        <v>100</v>
      </c>
    </row>
    <row r="147" spans="1:5" ht="18" customHeight="1">
      <c r="A147" s="101"/>
      <c r="B147" s="103"/>
      <c r="C147" s="105"/>
      <c r="D147" s="105"/>
      <c r="E147" s="107"/>
    </row>
    <row r="148" spans="1:5" ht="96" customHeight="1">
      <c r="A148" s="77" t="s">
        <v>253</v>
      </c>
      <c r="B148" s="78" t="s">
        <v>248</v>
      </c>
      <c r="C148" s="79">
        <v>0</v>
      </c>
      <c r="D148" s="80">
        <v>19588.74</v>
      </c>
      <c r="E148" s="59" t="s">
        <v>191</v>
      </c>
    </row>
    <row r="149" spans="1:5" ht="79.5" customHeight="1">
      <c r="A149" s="71" t="s">
        <v>252</v>
      </c>
      <c r="B149" s="75" t="s">
        <v>249</v>
      </c>
      <c r="C149" s="72">
        <v>0</v>
      </c>
      <c r="D149" s="73">
        <v>19588.74</v>
      </c>
      <c r="E149" s="74" t="s">
        <v>191</v>
      </c>
    </row>
    <row r="150" spans="1:5" ht="42.75" customHeight="1">
      <c r="A150" s="71" t="s">
        <v>251</v>
      </c>
      <c r="B150" s="75" t="s">
        <v>247</v>
      </c>
      <c r="C150" s="72">
        <v>0</v>
      </c>
      <c r="D150" s="73">
        <v>19588.74</v>
      </c>
      <c r="E150" s="57" t="s">
        <v>191</v>
      </c>
    </row>
    <row r="151" spans="1:5" ht="30" customHeight="1">
      <c r="A151" s="71" t="s">
        <v>250</v>
      </c>
      <c r="B151" s="75" t="s">
        <v>246</v>
      </c>
      <c r="C151" s="72">
        <v>0</v>
      </c>
      <c r="D151" s="73">
        <v>19588.74</v>
      </c>
      <c r="E151" s="74" t="s">
        <v>191</v>
      </c>
    </row>
    <row r="152" spans="1:5" ht="47.25" customHeight="1">
      <c r="A152" s="30" t="s">
        <v>254</v>
      </c>
      <c r="B152" s="43" t="s">
        <v>192</v>
      </c>
      <c r="C152" s="64">
        <f>C153</f>
        <v>0</v>
      </c>
      <c r="D152" s="65">
        <f>D153</f>
        <v>-277253.77</v>
      </c>
      <c r="E152" s="66" t="s">
        <v>191</v>
      </c>
    </row>
    <row r="153" spans="1:5" s="3" customFormat="1" ht="45" customHeight="1">
      <c r="A153" s="31" t="s">
        <v>196</v>
      </c>
      <c r="B153" s="45" t="s">
        <v>244</v>
      </c>
      <c r="C153" s="46">
        <f>C154</f>
        <v>0</v>
      </c>
      <c r="D153" s="42">
        <f>D154</f>
        <v>-277253.77</v>
      </c>
      <c r="E153" s="57" t="s">
        <v>191</v>
      </c>
    </row>
    <row r="154" spans="1:5" ht="48" customHeight="1">
      <c r="A154" s="31" t="s">
        <v>197</v>
      </c>
      <c r="B154" s="45" t="s">
        <v>245</v>
      </c>
      <c r="C154" s="46">
        <v>0</v>
      </c>
      <c r="D154" s="76">
        <v>-277253.77</v>
      </c>
      <c r="E154" s="57" t="s">
        <v>191</v>
      </c>
    </row>
    <row r="155" spans="1:5" ht="15.75">
      <c r="A155" s="29" t="s">
        <v>20</v>
      </c>
      <c r="B155" s="47"/>
      <c r="C155" s="44">
        <f>C89+C90</f>
        <v>502876818.11</v>
      </c>
      <c r="D155" s="40">
        <f>D89+D90</f>
        <v>497178384.95000005</v>
      </c>
      <c r="E155" s="59">
        <f>(D155/C155)*100</f>
        <v>98.86683319755784</v>
      </c>
    </row>
    <row r="156" ht="15.75">
      <c r="D156" s="51"/>
    </row>
    <row r="157" ht="15.75">
      <c r="D157" s="51"/>
    </row>
    <row r="158" ht="15.75">
      <c r="D158" s="51"/>
    </row>
    <row r="159" ht="15.75">
      <c r="D159" s="51"/>
    </row>
    <row r="160" ht="15.75">
      <c r="D160" s="51"/>
    </row>
    <row r="161" ht="15.75">
      <c r="D161" s="51"/>
    </row>
    <row r="162" spans="3:4" ht="15.75">
      <c r="C162" s="49"/>
      <c r="D162" s="51"/>
    </row>
    <row r="163" spans="3:4" ht="15.75">
      <c r="C163" s="49"/>
      <c r="D163" s="51"/>
    </row>
    <row r="164" ht="15.75">
      <c r="D164" s="51"/>
    </row>
    <row r="165" spans="1:4" s="3" customFormat="1" ht="15.75">
      <c r="A165" s="18"/>
      <c r="B165" s="48"/>
      <c r="C165" s="49"/>
      <c r="D165" s="50"/>
    </row>
    <row r="166" spans="1:4" s="3" customFormat="1" ht="15.75">
      <c r="A166" s="18"/>
      <c r="B166" s="48"/>
      <c r="C166" s="33"/>
      <c r="D166" s="50"/>
    </row>
    <row r="167" spans="1:4" s="5" customFormat="1" ht="15.75">
      <c r="A167" s="18"/>
      <c r="B167" s="48"/>
      <c r="C167" s="49"/>
      <c r="D167" s="52"/>
    </row>
    <row r="168" spans="1:4" s="3" customFormat="1" ht="15.75">
      <c r="A168" s="18"/>
      <c r="B168" s="48"/>
      <c r="C168" s="33"/>
      <c r="D168" s="50"/>
    </row>
    <row r="169" spans="1:4" s="5" customFormat="1" ht="15.75">
      <c r="A169" s="18"/>
      <c r="B169" s="48"/>
      <c r="C169" s="33"/>
      <c r="D169" s="50"/>
    </row>
    <row r="170" spans="1:4" s="3" customFormat="1" ht="15.75">
      <c r="A170" s="18"/>
      <c r="B170" s="48"/>
      <c r="C170" s="33"/>
      <c r="D170" s="50"/>
    </row>
    <row r="171" spans="1:4" s="5" customFormat="1" ht="15.75">
      <c r="A171" s="18"/>
      <c r="B171" s="48"/>
      <c r="C171" s="49"/>
      <c r="D171" s="50"/>
    </row>
    <row r="172" spans="1:4" s="5" customFormat="1" ht="15.75">
      <c r="A172" s="18"/>
      <c r="B172" s="48"/>
      <c r="C172" s="33"/>
      <c r="D172" s="50"/>
    </row>
    <row r="173" spans="1:4" s="5" customFormat="1" ht="15.75">
      <c r="A173" s="18"/>
      <c r="B173" s="48"/>
      <c r="C173" s="33"/>
      <c r="D173" s="50"/>
    </row>
    <row r="174" spans="1:4" s="4" customFormat="1" ht="15.75">
      <c r="A174" s="18"/>
      <c r="B174" s="48"/>
      <c r="C174" s="33"/>
      <c r="D174" s="50"/>
    </row>
    <row r="179" ht="15.75">
      <c r="D179" s="52"/>
    </row>
    <row r="180" ht="15.75">
      <c r="D180" s="52"/>
    </row>
    <row r="182" ht="15.75">
      <c r="D182" s="52"/>
    </row>
    <row r="184" ht="15.75">
      <c r="D184" s="52"/>
    </row>
    <row r="188" ht="15.75">
      <c r="D188" s="52"/>
    </row>
  </sheetData>
  <sheetProtection/>
  <mergeCells count="10">
    <mergeCell ref="B1:E1"/>
    <mergeCell ref="A2:E2"/>
    <mergeCell ref="A3:E3"/>
    <mergeCell ref="B4:E4"/>
    <mergeCell ref="A6:E6"/>
    <mergeCell ref="A146:A147"/>
    <mergeCell ref="B146:B147"/>
    <mergeCell ref="C146:C147"/>
    <mergeCell ref="D146:D147"/>
    <mergeCell ref="E146:E147"/>
  </mergeCells>
  <printOptions/>
  <pageMargins left="0.7874015748031497" right="0.2755905511811024" top="0" bottom="0" header="0.5118110236220472" footer="0.15748031496062992"/>
  <pageSetup fitToHeight="0" fitToWidth="1" horizontalDpi="600" verticalDpi="600" orientation="portrait" paperSize="9" scale="64"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Леменчук</cp:lastModifiedBy>
  <cp:lastPrinted>2020-06-01T07:00:12Z</cp:lastPrinted>
  <dcterms:created xsi:type="dcterms:W3CDTF">2002-10-10T06:25:05Z</dcterms:created>
  <dcterms:modified xsi:type="dcterms:W3CDTF">2020-06-01T07:00:17Z</dcterms:modified>
  <cp:category/>
  <cp:version/>
  <cp:contentType/>
  <cp:contentStatus/>
</cp:coreProperties>
</file>