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'2017'!$A$1:$C$127</definedName>
  </definedNames>
  <calcPr fullCalcOnLoad="1"/>
</workbook>
</file>

<file path=xl/sharedStrings.xml><?xml version="1.0" encoding="utf-8"?>
<sst xmlns="http://schemas.openxmlformats.org/spreadsheetml/2006/main" count="254" uniqueCount="216">
  <si>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</si>
  <si>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</si>
  <si>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</si>
  <si>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</si>
  <si>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</si>
  <si>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</si>
  <si>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</si>
  <si>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</si>
  <si>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</si>
  <si>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</si>
  <si>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</si>
  <si>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</si>
  <si>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</si>
  <si>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</si>
  <si>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</si>
  <si>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</si>
  <si>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</si>
  <si>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</si>
  <si>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</si>
  <si>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</si>
  <si>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</si>
  <si>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</si>
  <si>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</si>
  <si>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</si>
  <si>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</si>
  <si>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</si>
  <si>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</si>
  <si>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</si>
  <si>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</si>
  <si>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</si>
  <si>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</si>
  <si>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</si>
  <si>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</si>
  <si>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</si>
  <si>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</si>
  <si>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</si>
  <si>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</si>
  <si>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</si>
  <si>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</si>
  <si>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</si>
  <si>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</si>
  <si>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</si>
  <si>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</si>
  <si>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</si>
  <si>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</si>
  <si>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</si>
  <si>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</si>
  <si>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</si>
  <si>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</si>
  <si>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</si>
  <si>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</si>
  <si>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</si>
  <si>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</si>
  <si>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</si>
  <si>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</si>
  <si>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</si>
  <si>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</si>
  <si>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</si>
  <si>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</si>
  <si>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</si>
  <si>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</si>
  <si>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</si>
  <si>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</si>
  <si>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</si>
  <si>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</si>
  <si>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</si>
  <si>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</si>
  <si>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</si>
  <si>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</si>
  <si>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</si>
  <si>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</si>
  <si>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</si>
  <si>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</si>
  <si>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</si>
  <si>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</si>
  <si>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</si>
  <si>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</si>
  <si>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</si>
  <si>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</si>
  <si>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</si>
  <si>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</si>
  <si>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</si>
  <si>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</si>
  <si>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</si>
  <si>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</si>
  <si>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</si>
  <si>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</si>
  <si>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</si>
  <si>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</si>
  <si>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</si>
  <si>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</si>
  <si>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</si>
  <si>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</si>
  <si>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</si>
  <si>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</si>
  <si>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</si>
  <si>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</si>
  <si>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</si>
  <si>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</si>
  <si>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</si>
  <si>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</si>
  <si>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</si>
  <si>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</si>
  <si>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</si>
  <si>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</si>
  <si>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</si>
  <si>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</si>
  <si>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</si>
  <si>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</si>
  <si>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</si>
  <si>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</si>
  <si>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</si>
  <si>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</si>
  <si>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</si>
  <si>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</si>
  <si>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</si>
  <si>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</si>
  <si>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</si>
  <si>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</si>
  <si>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</si>
  <si>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</si>
  <si>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</si>
  <si>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</si>
  <si>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</si>
  <si>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</si>
  <si>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</si>
  <si>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</si>
  <si>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</si>
  <si>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</si>
  <si>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</si>
  <si>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</si>
  <si>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</si>
  <si>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</si>
  <si>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</si>
  <si>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</si>
  <si>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</si>
  <si>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</si>
  <si>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</si>
  <si>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</si>
  <si>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</si>
  <si>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</si>
  <si>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</si>
  <si>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</si>
  <si>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</si>
  <si>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</si>
  <si>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</si>
  <si>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</si>
  <si>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</si>
  <si>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</si>
  <si>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</si>
  <si>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</si>
  <si>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</si>
  <si>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</si>
  <si>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</si>
  <si>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</si>
  <si>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</si>
  <si>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</si>
  <si>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</si>
  <si>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</si>
  <si>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</si>
  <si>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</si>
  <si>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</si>
  <si>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</si>
  <si>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</si>
  <si>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</si>
  <si>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</si>
  <si>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</si>
  <si>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</si>
  <si>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</si>
  <si>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</si>
  <si>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</si>
  <si>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</si>
  <si>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</si>
  <si>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</si>
  <si>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</si>
  <si>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</si>
  <si>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</si>
  <si>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</si>
  <si>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</si>
  <si>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</si>
  <si>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</si>
  <si>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</si>
  <si>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</si>
  <si>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</si>
  <si>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</si>
  <si>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</si>
  <si>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</si>
  <si>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</si>
  <si>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</si>
  <si>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</si>
  <si>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</si>
  <si>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</si>
  <si>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</si>
  <si>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</si>
  <si>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</si>
  <si>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</si>
  <si>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</si>
  <si>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</si>
  <si>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</si>
  <si>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</si>
  <si>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</si>
  <si>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</si>
  <si>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</si>
  <si>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</si>
  <si>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от________________ № _____</t>
  </si>
  <si>
    <t>000 1 17 05000 00 0000 180</t>
  </si>
  <si>
    <t>000 1 17 05040 04 0000 180</t>
  </si>
  <si>
    <t>Прочие неналоговые доходы бюджетов городских округов</t>
  </si>
  <si>
    <t>Прочие неналоговые доходы</t>
  </si>
  <si>
    <t>+</t>
  </si>
  <si>
    <t>Иные межбюджетные трансферты</t>
  </si>
  <si>
    <t>000 2 02 40000 00 0000 151</t>
  </si>
  <si>
    <t>Прочие межбюджетные трансферты, передаваемые бюджетам</t>
  </si>
  <si>
    <t>Прочие межбюджетные трансферты, передаваемые бюджетам городских округов</t>
  </si>
  <si>
    <t>000 2 02 49999 00 0000 151</t>
  </si>
  <si>
    <t>000 2 02 49999 04 0000 151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</si>
</sst>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0" fillId="33" borderId="0" xfId="0"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8"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xf>
    <xf numFmtId="4" fontId="9" fillId="33" borderId="0" xfId="0" applyNumberFormat="1" applyFont="1" applyFill="1" applyAlignment="1">
      <alignment/>
    </xf>
    <xf numFmtId="4" fontId="5" fillId="32" borderId="10" xfId="0" applyNumberFormat="1" applyFont="1" applyFill="1" applyBorder="1" applyAlignment="1">
      <alignment horizontal="center" wrapText="1"/>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0"/>
  <sheetViews>
    <sheetView tabSelected="1" view="pageBreakPreview" zoomScale="80" zoomScaleSheetLayoutView="80" zoomScalePageLayoutView="0" workbookViewId="0" topLeftCell="A1">
      <selection activeCell="D1" sqref="D1:D16384"/>
    </sheetView>
  </sheetViews>
  <sheetFormatPr defaultColWidth="9.00390625" defaultRowHeight="12.75"/>
  <cols>
    <col min="1" max="1" width="66.00390625" style="14" customWidth="1"/>
    <col min="2" max="2" width="31.375" style="39" customWidth="1"/>
    <col min="3" max="3" width="21.75390625" style="25" customWidth="1"/>
    <col min="4" max="4" width="17.75390625" style="46" customWidth="1"/>
    <col min="5" max="15" width="9.125" style="2" customWidth="1"/>
  </cols>
  <sheetData>
    <row r="1" spans="1:3" ht="15.75">
      <c r="A1" s="13" t="s">
        <v>69</v>
      </c>
      <c r="B1" s="60" t="s">
        <v>61</v>
      </c>
      <c r="C1" s="61"/>
    </row>
    <row r="2" spans="1:3" ht="18" customHeight="1">
      <c r="A2" s="62" t="s">
        <v>111</v>
      </c>
      <c r="B2" s="62"/>
      <c r="C2" s="63"/>
    </row>
    <row r="3" spans="1:3" ht="36" customHeight="1">
      <c r="A3" s="64" t="s">
        <v>176</v>
      </c>
      <c r="B3" s="64"/>
      <c r="C3" s="63"/>
    </row>
    <row r="4" spans="2:3" ht="15.75">
      <c r="B4" s="65" t="s">
        <v>204</v>
      </c>
      <c r="C4" s="66"/>
    </row>
    <row r="5" spans="1:2" ht="15.75">
      <c r="A5" s="13"/>
      <c r="B5" s="31"/>
    </row>
    <row r="6" spans="1:3" ht="18.75">
      <c r="A6" s="58" t="s">
        <v>107</v>
      </c>
      <c r="B6" s="58"/>
      <c r="C6" s="59"/>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C12+C44</f>
        <v>85512616.16</v>
      </c>
      <c r="D11" s="46"/>
    </row>
    <row r="12" spans="1:4" s="2" customFormat="1" ht="15.75">
      <c r="A12" s="17" t="s">
        <v>5</v>
      </c>
      <c r="B12" s="36"/>
      <c r="C12" s="22">
        <f>C13+C23+C41+C35+C18</f>
        <v>79476766.16</v>
      </c>
      <c r="D12" s="46"/>
    </row>
    <row r="13" spans="1:3" ht="15.75">
      <c r="A13" s="18" t="s">
        <v>23</v>
      </c>
      <c r="B13" s="36" t="s">
        <v>24</v>
      </c>
      <c r="C13" s="23">
        <f>C14</f>
        <v>74141469.95</v>
      </c>
    </row>
    <row r="14" spans="1:15" s="1" customFormat="1" ht="15.75">
      <c r="A14" s="18" t="s">
        <v>21</v>
      </c>
      <c r="B14" s="36" t="s">
        <v>25</v>
      </c>
      <c r="C14" s="23">
        <f>C15+C16+C17</f>
        <v>74141469.95</v>
      </c>
      <c r="D14" s="47"/>
      <c r="E14" s="3"/>
      <c r="F14" s="3"/>
      <c r="G14" s="3"/>
      <c r="H14" s="3"/>
      <c r="I14" s="3"/>
      <c r="J14" s="3"/>
      <c r="K14" s="3"/>
      <c r="L14" s="3"/>
      <c r="M14" s="3"/>
      <c r="N14" s="3"/>
      <c r="O14" s="3"/>
    </row>
    <row r="15" spans="1:3" ht="78.75">
      <c r="A15" s="12" t="s">
        <v>88</v>
      </c>
      <c r="B15" s="37" t="s">
        <v>43</v>
      </c>
      <c r="C15" s="24">
        <f>124302000-45000-155000+1574000-138000-1093000-26000000-547000-23821000</f>
        <v>74077000</v>
      </c>
    </row>
    <row r="16" spans="1:4" ht="110.25">
      <c r="A16" s="12" t="s">
        <v>89</v>
      </c>
      <c r="B16" s="37" t="s">
        <v>41</v>
      </c>
      <c r="C16" s="24">
        <f>45000-23000-9000-3530.05</f>
        <v>9469.95</v>
      </c>
      <c r="D16" s="46">
        <v>-3530.05</v>
      </c>
    </row>
    <row r="17" spans="1:4" ht="47.25">
      <c r="A17" s="12" t="s">
        <v>90</v>
      </c>
      <c r="B17" s="37" t="s">
        <v>49</v>
      </c>
      <c r="C17" s="24">
        <f>155000-100000</f>
        <v>55000</v>
      </c>
      <c r="D17" s="46">
        <v>-100000</v>
      </c>
    </row>
    <row r="18" spans="1:3" ht="47.25">
      <c r="A18" s="17" t="s">
        <v>151</v>
      </c>
      <c r="B18" s="36" t="s">
        <v>152</v>
      </c>
      <c r="C18" s="23">
        <f>C19</f>
        <v>1870896.21</v>
      </c>
    </row>
    <row r="19" spans="1:3" ht="31.5">
      <c r="A19" s="12" t="s">
        <v>153</v>
      </c>
      <c r="B19" s="37" t="s">
        <v>154</v>
      </c>
      <c r="C19" s="24">
        <f>C20+C21+C22</f>
        <v>1870896.21</v>
      </c>
    </row>
    <row r="20" spans="1:4" ht="78.75">
      <c r="A20" s="12" t="s">
        <v>155</v>
      </c>
      <c r="B20" s="37" t="s">
        <v>156</v>
      </c>
      <c r="C20" s="24">
        <f>588019.95+146980.05</f>
        <v>735000</v>
      </c>
      <c r="D20" s="46">
        <v>146980.05</v>
      </c>
    </row>
    <row r="21" spans="1:3" ht="94.5">
      <c r="A21" s="12" t="s">
        <v>157</v>
      </c>
      <c r="B21" s="37" t="s">
        <v>158</v>
      </c>
      <c r="C21" s="24">
        <f>5857.14+2000</f>
        <v>7857.14</v>
      </c>
    </row>
    <row r="22" spans="1:3" ht="78.75">
      <c r="A22" s="12" t="s">
        <v>159</v>
      </c>
      <c r="B22" s="37" t="s">
        <v>160</v>
      </c>
      <c r="C22" s="24">
        <f>1245651.26-117612.19</f>
        <v>1128039.07</v>
      </c>
    </row>
    <row r="23" spans="1:15" s="1" customFormat="1" ht="15.75">
      <c r="A23" s="18" t="s">
        <v>27</v>
      </c>
      <c r="B23" s="36" t="s">
        <v>26</v>
      </c>
      <c r="C23" s="23">
        <f>C30+C24+C33</f>
        <v>3296400</v>
      </c>
      <c r="D23" s="47"/>
      <c r="E23" s="3"/>
      <c r="F23" s="3"/>
      <c r="G23" s="3"/>
      <c r="H23" s="3"/>
      <c r="I23" s="3"/>
      <c r="J23" s="3"/>
      <c r="K23" s="3"/>
      <c r="L23" s="3"/>
      <c r="M23" s="3"/>
      <c r="N23" s="3"/>
      <c r="O23" s="3"/>
    </row>
    <row r="24" spans="1:15" s="1" customFormat="1" ht="31.5">
      <c r="A24" s="17" t="s">
        <v>44</v>
      </c>
      <c r="B24" s="36" t="s">
        <v>45</v>
      </c>
      <c r="C24" s="23">
        <f>C25+C27+C29</f>
        <v>747000</v>
      </c>
      <c r="D24" s="47"/>
      <c r="E24" s="3"/>
      <c r="F24" s="3"/>
      <c r="G24" s="3"/>
      <c r="H24" s="3"/>
      <c r="I24" s="3"/>
      <c r="J24" s="3"/>
      <c r="K24" s="3"/>
      <c r="L24" s="3"/>
      <c r="M24" s="3"/>
      <c r="N24" s="3"/>
      <c r="O24" s="3"/>
    </row>
    <row r="25" spans="1:15" s="1" customFormat="1" ht="31.5">
      <c r="A25" s="17" t="s">
        <v>87</v>
      </c>
      <c r="B25" s="36" t="s">
        <v>46</v>
      </c>
      <c r="C25" s="23">
        <f>C26</f>
        <v>280000</v>
      </c>
      <c r="D25" s="47"/>
      <c r="E25" s="3"/>
      <c r="F25" s="3"/>
      <c r="G25" s="3"/>
      <c r="H25" s="3"/>
      <c r="I25" s="3"/>
      <c r="J25" s="3"/>
      <c r="K25" s="3"/>
      <c r="L25" s="3"/>
      <c r="M25" s="3"/>
      <c r="N25" s="3"/>
      <c r="O25" s="3"/>
    </row>
    <row r="26" spans="1:15" s="20" customFormat="1" ht="31.5">
      <c r="A26" s="12" t="s">
        <v>87</v>
      </c>
      <c r="B26" s="37" t="s">
        <v>50</v>
      </c>
      <c r="C26" s="24">
        <v>280000</v>
      </c>
      <c r="D26" s="48"/>
      <c r="E26" s="19"/>
      <c r="F26" s="19"/>
      <c r="G26" s="19"/>
      <c r="H26" s="19"/>
      <c r="I26" s="19"/>
      <c r="J26" s="19"/>
      <c r="K26" s="19"/>
      <c r="L26" s="19"/>
      <c r="M26" s="19"/>
      <c r="N26" s="19"/>
      <c r="O26" s="19"/>
    </row>
    <row r="27" spans="1:15" s="11" customFormat="1" ht="47.25">
      <c r="A27" s="17" t="s">
        <v>86</v>
      </c>
      <c r="B27" s="36" t="s">
        <v>51</v>
      </c>
      <c r="C27" s="23">
        <f>C28</f>
        <v>392000</v>
      </c>
      <c r="D27" s="49"/>
      <c r="E27" s="10"/>
      <c r="F27" s="10"/>
      <c r="G27" s="10"/>
      <c r="H27" s="10"/>
      <c r="I27" s="10"/>
      <c r="J27" s="10"/>
      <c r="K27" s="10"/>
      <c r="L27" s="10"/>
      <c r="M27" s="10"/>
      <c r="N27" s="10"/>
      <c r="O27" s="10"/>
    </row>
    <row r="28" spans="1:15" s="1" customFormat="1" ht="47.25">
      <c r="A28" s="12" t="s">
        <v>86</v>
      </c>
      <c r="B28" s="37" t="s">
        <v>52</v>
      </c>
      <c r="C28" s="24">
        <f>228000+314000-150000</f>
        <v>392000</v>
      </c>
      <c r="D28" s="47">
        <v>-150000</v>
      </c>
      <c r="E28" s="3"/>
      <c r="F28" s="3"/>
      <c r="G28" s="3"/>
      <c r="H28" s="3"/>
      <c r="I28" s="3"/>
      <c r="J28" s="3"/>
      <c r="K28" s="3"/>
      <c r="L28" s="3"/>
      <c r="M28" s="3"/>
      <c r="N28" s="3"/>
      <c r="O28" s="3"/>
    </row>
    <row r="29" spans="1:15" s="9" customFormat="1" ht="31.5">
      <c r="A29" s="17" t="s">
        <v>97</v>
      </c>
      <c r="B29" s="36" t="s">
        <v>96</v>
      </c>
      <c r="C29" s="23">
        <v>75000</v>
      </c>
      <c r="D29" s="50"/>
      <c r="E29" s="5"/>
      <c r="F29" s="5"/>
      <c r="G29" s="5"/>
      <c r="H29" s="5"/>
      <c r="I29" s="5"/>
      <c r="J29" s="5"/>
      <c r="K29" s="5"/>
      <c r="L29" s="5"/>
      <c r="M29" s="5"/>
      <c r="N29" s="5"/>
      <c r="O29" s="5"/>
    </row>
    <row r="30" spans="1:15" s="9" customFormat="1" ht="31.5">
      <c r="A30" s="17" t="s">
        <v>85</v>
      </c>
      <c r="B30" s="36" t="s">
        <v>4</v>
      </c>
      <c r="C30" s="23">
        <f>C31+C32</f>
        <v>2387000</v>
      </c>
      <c r="D30" s="50"/>
      <c r="E30" s="5"/>
      <c r="F30" s="5"/>
      <c r="G30" s="5"/>
      <c r="H30" s="5"/>
      <c r="I30" s="5"/>
      <c r="J30" s="5"/>
      <c r="K30" s="5"/>
      <c r="L30" s="5"/>
      <c r="M30" s="5"/>
      <c r="N30" s="5"/>
      <c r="O30" s="5"/>
    </row>
    <row r="31" spans="1:15" s="9" customFormat="1" ht="31.5">
      <c r="A31" s="12" t="s">
        <v>1</v>
      </c>
      <c r="B31" s="37" t="s">
        <v>6</v>
      </c>
      <c r="C31" s="24">
        <f>2435000-50000</f>
        <v>2385000</v>
      </c>
      <c r="D31" s="50">
        <v>-50000</v>
      </c>
      <c r="E31" s="5"/>
      <c r="F31" s="5"/>
      <c r="G31" s="5"/>
      <c r="H31" s="5"/>
      <c r="I31" s="5"/>
      <c r="J31" s="5"/>
      <c r="K31" s="5"/>
      <c r="L31" s="5"/>
      <c r="M31" s="5"/>
      <c r="N31" s="5"/>
      <c r="O31" s="5"/>
    </row>
    <row r="32" spans="1:15" s="9" customFormat="1" ht="47.25">
      <c r="A32" s="12" t="s">
        <v>67</v>
      </c>
      <c r="B32" s="37" t="s">
        <v>66</v>
      </c>
      <c r="C32" s="24">
        <f>5000-3000</f>
        <v>2000</v>
      </c>
      <c r="D32" s="50">
        <v>-3000</v>
      </c>
      <c r="E32" s="5"/>
      <c r="F32" s="5"/>
      <c r="G32" s="5"/>
      <c r="H32" s="5"/>
      <c r="I32" s="5"/>
      <c r="J32" s="5"/>
      <c r="K32" s="5"/>
      <c r="L32" s="5"/>
      <c r="M32" s="5"/>
      <c r="N32" s="5"/>
      <c r="O32" s="5"/>
    </row>
    <row r="33" spans="1:15" s="9" customFormat="1" ht="31.5">
      <c r="A33" s="17" t="s">
        <v>84</v>
      </c>
      <c r="B33" s="36" t="s">
        <v>47</v>
      </c>
      <c r="C33" s="23">
        <f>C34</f>
        <v>162400</v>
      </c>
      <c r="D33" s="50"/>
      <c r="E33" s="5"/>
      <c r="F33" s="5"/>
      <c r="G33" s="5"/>
      <c r="H33" s="5"/>
      <c r="I33" s="5"/>
      <c r="J33" s="5"/>
      <c r="K33" s="5"/>
      <c r="L33" s="5"/>
      <c r="M33" s="5"/>
      <c r="N33" s="5"/>
      <c r="O33" s="5"/>
    </row>
    <row r="34" spans="1:15" s="9" customFormat="1" ht="31.5">
      <c r="A34" s="12" t="s">
        <v>83</v>
      </c>
      <c r="B34" s="37" t="s">
        <v>48</v>
      </c>
      <c r="C34" s="24">
        <f>70000+142400-50000</f>
        <v>162400</v>
      </c>
      <c r="D34" s="50">
        <v>-50000</v>
      </c>
      <c r="E34" s="5"/>
      <c r="F34" s="5"/>
      <c r="G34" s="5"/>
      <c r="H34" s="5"/>
      <c r="I34" s="5"/>
      <c r="J34" s="5"/>
      <c r="K34" s="5"/>
      <c r="L34" s="5"/>
      <c r="M34" s="5"/>
      <c r="N34" s="5"/>
      <c r="O34" s="5"/>
    </row>
    <row r="35" spans="1:15" s="9" customFormat="1" ht="15.75">
      <c r="A35" s="18" t="s">
        <v>59</v>
      </c>
      <c r="B35" s="36" t="s">
        <v>60</v>
      </c>
      <c r="C35" s="23">
        <f>C36+C38</f>
        <v>6000</v>
      </c>
      <c r="D35" s="50"/>
      <c r="E35" s="5"/>
      <c r="F35" s="5"/>
      <c r="G35" s="5"/>
      <c r="H35" s="5"/>
      <c r="I35" s="5"/>
      <c r="J35" s="5"/>
      <c r="K35" s="5"/>
      <c r="L35" s="5"/>
      <c r="M35" s="5"/>
      <c r="N35" s="5"/>
      <c r="O35" s="5"/>
    </row>
    <row r="36" spans="1:15" s="1" customFormat="1" ht="15.75">
      <c r="A36" s="18" t="s">
        <v>81</v>
      </c>
      <c r="B36" s="36" t="s">
        <v>58</v>
      </c>
      <c r="C36" s="24">
        <f>C37</f>
        <v>5000</v>
      </c>
      <c r="D36" s="47"/>
      <c r="E36" s="3"/>
      <c r="F36" s="3"/>
      <c r="G36" s="3"/>
      <c r="H36" s="3"/>
      <c r="I36" s="3"/>
      <c r="J36" s="3"/>
      <c r="K36" s="3"/>
      <c r="L36" s="3"/>
      <c r="M36" s="3"/>
      <c r="N36" s="3"/>
      <c r="O36" s="3"/>
    </row>
    <row r="37" spans="1:15" s="9" customFormat="1" ht="47.25">
      <c r="A37" s="12" t="s">
        <v>82</v>
      </c>
      <c r="B37" s="37" t="s">
        <v>57</v>
      </c>
      <c r="C37" s="24">
        <f>4000+1000</f>
        <v>5000</v>
      </c>
      <c r="D37" s="50"/>
      <c r="E37" s="5"/>
      <c r="F37" s="5"/>
      <c r="G37" s="5"/>
      <c r="H37" s="5"/>
      <c r="I37" s="5"/>
      <c r="J37" s="5"/>
      <c r="K37" s="5"/>
      <c r="L37" s="5"/>
      <c r="M37" s="5"/>
      <c r="N37" s="5"/>
      <c r="O37" s="5"/>
    </row>
    <row r="38" spans="1:15" s="9" customFormat="1" ht="15.75">
      <c r="A38" s="17" t="s">
        <v>100</v>
      </c>
      <c r="B38" s="36" t="s">
        <v>101</v>
      </c>
      <c r="C38" s="23">
        <f>C39</f>
        <v>1000</v>
      </c>
      <c r="D38" s="50"/>
      <c r="E38" s="5"/>
      <c r="F38" s="5"/>
      <c r="G38" s="5"/>
      <c r="H38" s="5"/>
      <c r="I38" s="5"/>
      <c r="J38" s="5"/>
      <c r="K38" s="5"/>
      <c r="L38" s="5"/>
      <c r="M38" s="5"/>
      <c r="N38" s="5"/>
      <c r="O38" s="5"/>
    </row>
    <row r="39" spans="1:3" ht="15.75">
      <c r="A39" s="17" t="s">
        <v>108</v>
      </c>
      <c r="B39" s="36" t="s">
        <v>99</v>
      </c>
      <c r="C39" s="23">
        <f>C40</f>
        <v>1000</v>
      </c>
    </row>
    <row r="40" spans="1:3" ht="31.5">
      <c r="A40" s="12" t="s">
        <v>98</v>
      </c>
      <c r="B40" s="37" t="s">
        <v>95</v>
      </c>
      <c r="C40" s="24">
        <v>1000</v>
      </c>
    </row>
    <row r="41" spans="1:15" s="1" customFormat="1" ht="18.75" customHeight="1">
      <c r="A41" s="17" t="s">
        <v>16</v>
      </c>
      <c r="B41" s="36" t="s">
        <v>28</v>
      </c>
      <c r="C41" s="23">
        <f>C42</f>
        <v>162000</v>
      </c>
      <c r="D41" s="47"/>
      <c r="E41" s="3"/>
      <c r="F41" s="3"/>
      <c r="G41" s="3"/>
      <c r="H41" s="3"/>
      <c r="I41" s="3"/>
      <c r="J41" s="3"/>
      <c r="K41" s="3"/>
      <c r="L41" s="3"/>
      <c r="M41" s="3"/>
      <c r="N41" s="3"/>
      <c r="O41" s="3"/>
    </row>
    <row r="42" spans="1:15" s="11" customFormat="1" ht="31.5">
      <c r="A42" s="17" t="s">
        <v>80</v>
      </c>
      <c r="B42" s="36" t="s">
        <v>17</v>
      </c>
      <c r="C42" s="23">
        <f>C43</f>
        <v>162000</v>
      </c>
      <c r="D42" s="49"/>
      <c r="E42" s="10"/>
      <c r="F42" s="10"/>
      <c r="G42" s="10"/>
      <c r="H42" s="10"/>
      <c r="I42" s="10"/>
      <c r="J42" s="10"/>
      <c r="K42" s="10"/>
      <c r="L42" s="10"/>
      <c r="M42" s="10"/>
      <c r="N42" s="10"/>
      <c r="O42" s="10"/>
    </row>
    <row r="43" spans="1:15" s="11" customFormat="1" ht="47.25">
      <c r="A43" s="12" t="s">
        <v>18</v>
      </c>
      <c r="B43" s="37" t="s">
        <v>2</v>
      </c>
      <c r="C43" s="24">
        <v>162000</v>
      </c>
      <c r="D43" s="49"/>
      <c r="E43" s="10"/>
      <c r="F43" s="10"/>
      <c r="G43" s="10"/>
      <c r="H43" s="10"/>
      <c r="I43" s="10"/>
      <c r="J43" s="10"/>
      <c r="K43" s="10"/>
      <c r="L43" s="10"/>
      <c r="M43" s="10"/>
      <c r="N43" s="10"/>
      <c r="O43" s="10"/>
    </row>
    <row r="44" spans="1:15" s="11" customFormat="1" ht="15.75">
      <c r="A44" s="17" t="s">
        <v>36</v>
      </c>
      <c r="B44" s="36"/>
      <c r="C44" s="23">
        <f>C45+C60+C56+C72</f>
        <v>6035850</v>
      </c>
      <c r="D44" s="49"/>
      <c r="E44" s="10"/>
      <c r="F44" s="10"/>
      <c r="G44" s="10"/>
      <c r="H44" s="10"/>
      <c r="I44" s="10"/>
      <c r="J44" s="10"/>
      <c r="K44" s="10"/>
      <c r="L44" s="10"/>
      <c r="M44" s="10"/>
      <c r="N44" s="10"/>
      <c r="O44" s="10"/>
    </row>
    <row r="45" spans="1:15" s="1" customFormat="1" ht="47.25">
      <c r="A45" s="17" t="s">
        <v>30</v>
      </c>
      <c r="B45" s="36" t="s">
        <v>29</v>
      </c>
      <c r="C45" s="23">
        <f>C46+C53</f>
        <v>5298700</v>
      </c>
      <c r="D45" s="47"/>
      <c r="E45" s="3"/>
      <c r="F45" s="3"/>
      <c r="G45" s="3"/>
      <c r="H45" s="3"/>
      <c r="I45" s="3"/>
      <c r="J45" s="3"/>
      <c r="K45" s="3"/>
      <c r="L45" s="3"/>
      <c r="M45" s="3"/>
      <c r="N45" s="3"/>
      <c r="O45" s="3"/>
    </row>
    <row r="46" spans="1:15" s="1" customFormat="1" ht="94.5">
      <c r="A46" s="12" t="s">
        <v>79</v>
      </c>
      <c r="B46" s="36" t="s">
        <v>42</v>
      </c>
      <c r="C46" s="23">
        <f>C47+C49+C51</f>
        <v>3838700</v>
      </c>
      <c r="D46" s="47"/>
      <c r="E46" s="3"/>
      <c r="F46" s="3"/>
      <c r="G46" s="3"/>
      <c r="H46" s="3"/>
      <c r="I46" s="3"/>
      <c r="J46" s="3"/>
      <c r="K46" s="3"/>
      <c r="L46" s="3"/>
      <c r="M46" s="3"/>
      <c r="N46" s="3"/>
      <c r="O46" s="3"/>
    </row>
    <row r="47" spans="1:15" s="1" customFormat="1" ht="65.25" customHeight="1">
      <c r="A47" s="17" t="s">
        <v>190</v>
      </c>
      <c r="B47" s="36" t="s">
        <v>189</v>
      </c>
      <c r="C47" s="23">
        <f>C48</f>
        <v>33000</v>
      </c>
      <c r="D47" s="47"/>
      <c r="E47" s="3"/>
      <c r="F47" s="3"/>
      <c r="G47" s="3"/>
      <c r="H47" s="3"/>
      <c r="I47" s="3"/>
      <c r="J47" s="3"/>
      <c r="K47" s="3"/>
      <c r="L47" s="3"/>
      <c r="M47" s="3"/>
      <c r="N47" s="3"/>
      <c r="O47" s="3"/>
    </row>
    <row r="48" spans="1:15" s="1" customFormat="1" ht="78.75">
      <c r="A48" s="12" t="s">
        <v>40</v>
      </c>
      <c r="B48" s="37" t="s">
        <v>39</v>
      </c>
      <c r="C48" s="24">
        <f>30000+3000</f>
        <v>33000</v>
      </c>
      <c r="D48" s="47">
        <v>3000</v>
      </c>
      <c r="E48" s="3"/>
      <c r="F48" s="3"/>
      <c r="G48" s="3"/>
      <c r="H48" s="3"/>
      <c r="I48" s="3"/>
      <c r="J48" s="3"/>
      <c r="K48" s="3"/>
      <c r="L48" s="3"/>
      <c r="M48" s="3"/>
      <c r="N48" s="3"/>
      <c r="O48" s="3"/>
    </row>
    <row r="49" spans="1:15" s="1" customFormat="1" ht="85.5" customHeight="1">
      <c r="A49" s="17" t="s">
        <v>188</v>
      </c>
      <c r="B49" s="36" t="s">
        <v>187</v>
      </c>
      <c r="C49" s="23">
        <f>C50</f>
        <v>5700</v>
      </c>
      <c r="D49" s="47"/>
      <c r="E49" s="3"/>
      <c r="F49" s="3"/>
      <c r="G49" s="3"/>
      <c r="H49" s="3"/>
      <c r="I49" s="3"/>
      <c r="J49" s="3"/>
      <c r="K49" s="3"/>
      <c r="L49" s="3"/>
      <c r="M49" s="3"/>
      <c r="N49" s="3"/>
      <c r="O49" s="3"/>
    </row>
    <row r="50" spans="1:15" s="1" customFormat="1" ht="78.75">
      <c r="A50" s="12" t="s">
        <v>7</v>
      </c>
      <c r="B50" s="37" t="s">
        <v>3</v>
      </c>
      <c r="C50" s="24">
        <f>3700+7000-5000</f>
        <v>5700</v>
      </c>
      <c r="D50" s="47">
        <v>-5000</v>
      </c>
      <c r="E50" s="3"/>
      <c r="F50" s="3"/>
      <c r="G50" s="3"/>
      <c r="H50" s="3"/>
      <c r="I50" s="3"/>
      <c r="J50" s="3"/>
      <c r="K50" s="3"/>
      <c r="L50" s="3"/>
      <c r="M50" s="3"/>
      <c r="N50" s="3"/>
      <c r="O50" s="3"/>
    </row>
    <row r="51" spans="1:15" s="1" customFormat="1" ht="47.25">
      <c r="A51" s="17" t="s">
        <v>186</v>
      </c>
      <c r="B51" s="36" t="s">
        <v>185</v>
      </c>
      <c r="C51" s="23">
        <f>C52</f>
        <v>3800000</v>
      </c>
      <c r="D51" s="47"/>
      <c r="E51" s="3"/>
      <c r="F51" s="3"/>
      <c r="G51" s="3"/>
      <c r="H51" s="3"/>
      <c r="I51" s="3"/>
      <c r="J51" s="3"/>
      <c r="K51" s="3"/>
      <c r="L51" s="3"/>
      <c r="M51" s="3"/>
      <c r="N51" s="3"/>
      <c r="O51" s="3"/>
    </row>
    <row r="52" spans="1:3" ht="31.5">
      <c r="A52" s="12" t="s">
        <v>109</v>
      </c>
      <c r="B52" s="37" t="s">
        <v>110</v>
      </c>
      <c r="C52" s="24">
        <v>3800000</v>
      </c>
    </row>
    <row r="53" spans="1:3" ht="94.5">
      <c r="A53" s="17" t="s">
        <v>78</v>
      </c>
      <c r="B53" s="36" t="s">
        <v>53</v>
      </c>
      <c r="C53" s="23">
        <f>C54</f>
        <v>1460000</v>
      </c>
    </row>
    <row r="54" spans="1:3" ht="94.5">
      <c r="A54" s="17" t="s">
        <v>54</v>
      </c>
      <c r="B54" s="36" t="s">
        <v>55</v>
      </c>
      <c r="C54" s="23">
        <f>C55</f>
        <v>1460000</v>
      </c>
    </row>
    <row r="55" spans="1:4" ht="78.75">
      <c r="A55" s="12" t="s">
        <v>77</v>
      </c>
      <c r="B55" s="37" t="s">
        <v>56</v>
      </c>
      <c r="C55" s="24">
        <f>600000+300000+400000+160000</f>
        <v>1460000</v>
      </c>
      <c r="D55" s="46">
        <v>160000</v>
      </c>
    </row>
    <row r="56" spans="1:3" ht="31.5">
      <c r="A56" s="17" t="s">
        <v>32</v>
      </c>
      <c r="B56" s="36" t="s">
        <v>31</v>
      </c>
      <c r="C56" s="23">
        <f>C58+C57+C59</f>
        <v>42000</v>
      </c>
    </row>
    <row r="57" spans="1:3" ht="31.5">
      <c r="A57" s="12" t="s">
        <v>166</v>
      </c>
      <c r="B57" s="37" t="s">
        <v>164</v>
      </c>
      <c r="C57" s="24">
        <f>15000+15000</f>
        <v>30000</v>
      </c>
    </row>
    <row r="58" spans="1:4" ht="18.75" customHeight="1">
      <c r="A58" s="12" t="s">
        <v>92</v>
      </c>
      <c r="B58" s="37" t="s">
        <v>91</v>
      </c>
      <c r="C58" s="24">
        <f>30000-15000-10000</f>
        <v>5000</v>
      </c>
      <c r="D58" s="46">
        <v>-10000</v>
      </c>
    </row>
    <row r="59" spans="1:3" ht="18.75" customHeight="1">
      <c r="A59" s="12" t="s">
        <v>167</v>
      </c>
      <c r="B59" s="37" t="s">
        <v>165</v>
      </c>
      <c r="C59" s="24">
        <v>7000</v>
      </c>
    </row>
    <row r="60" spans="1:3" ht="15.75">
      <c r="A60" s="18" t="s">
        <v>34</v>
      </c>
      <c r="B60" s="36" t="s">
        <v>33</v>
      </c>
      <c r="C60" s="23">
        <f>C61+C63+C64+C65+C67+C69+C70</f>
        <v>672150</v>
      </c>
    </row>
    <row r="61" spans="1:3" ht="31.5">
      <c r="A61" s="17" t="s">
        <v>62</v>
      </c>
      <c r="B61" s="36" t="s">
        <v>63</v>
      </c>
      <c r="C61" s="23">
        <f>C62</f>
        <v>5000</v>
      </c>
    </row>
    <row r="62" spans="1:4" ht="78.75">
      <c r="A62" s="12" t="s">
        <v>162</v>
      </c>
      <c r="B62" s="37" t="s">
        <v>163</v>
      </c>
      <c r="C62" s="24">
        <f>10000-5000</f>
        <v>5000</v>
      </c>
      <c r="D62" s="46">
        <v>-5000</v>
      </c>
    </row>
    <row r="63" spans="1:4" ht="63">
      <c r="A63" s="17" t="s">
        <v>64</v>
      </c>
      <c r="B63" s="36" t="s">
        <v>65</v>
      </c>
      <c r="C63" s="23">
        <f>2000-1000</f>
        <v>1000</v>
      </c>
      <c r="D63" s="46">
        <v>-1000</v>
      </c>
    </row>
    <row r="64" spans="1:4" ht="63">
      <c r="A64" s="17" t="s">
        <v>172</v>
      </c>
      <c r="B64" s="36" t="s">
        <v>168</v>
      </c>
      <c r="C64" s="23">
        <f>100000+100000+30000+60000</f>
        <v>290000</v>
      </c>
      <c r="D64" s="46">
        <v>60000</v>
      </c>
    </row>
    <row r="65" spans="1:3" ht="31.5">
      <c r="A65" s="17" t="s">
        <v>184</v>
      </c>
      <c r="B65" s="36" t="s">
        <v>183</v>
      </c>
      <c r="C65" s="23">
        <f>C66</f>
        <v>262000</v>
      </c>
    </row>
    <row r="66" spans="1:3" ht="31.5">
      <c r="A66" s="12" t="s">
        <v>173</v>
      </c>
      <c r="B66" s="37" t="s">
        <v>169</v>
      </c>
      <c r="C66" s="24">
        <f>5000+157000+100000</f>
        <v>262000</v>
      </c>
    </row>
    <row r="67" spans="1:3" ht="63">
      <c r="A67" s="17" t="s">
        <v>181</v>
      </c>
      <c r="B67" s="36" t="s">
        <v>182</v>
      </c>
      <c r="C67" s="23">
        <f>C68</f>
        <v>6550</v>
      </c>
    </row>
    <row r="68" spans="1:4" ht="63">
      <c r="A68" s="12" t="s">
        <v>178</v>
      </c>
      <c r="B68" s="37" t="s">
        <v>177</v>
      </c>
      <c r="C68" s="24">
        <f>3000+3550</f>
        <v>6550</v>
      </c>
      <c r="D68" s="46">
        <v>3550</v>
      </c>
    </row>
    <row r="69" spans="1:4" ht="63" customHeight="1">
      <c r="A69" s="17" t="s">
        <v>174</v>
      </c>
      <c r="B69" s="36" t="s">
        <v>170</v>
      </c>
      <c r="C69" s="23">
        <f>3000+9000+5000+4000</f>
        <v>21000</v>
      </c>
      <c r="D69" s="46">
        <v>4000</v>
      </c>
    </row>
    <row r="70" spans="1:3" ht="33" customHeight="1">
      <c r="A70" s="17" t="s">
        <v>180</v>
      </c>
      <c r="B70" s="36" t="s">
        <v>179</v>
      </c>
      <c r="C70" s="23">
        <f>C71</f>
        <v>86600</v>
      </c>
    </row>
    <row r="71" spans="1:3" ht="47.25">
      <c r="A71" s="12" t="s">
        <v>175</v>
      </c>
      <c r="B71" s="37" t="s">
        <v>171</v>
      </c>
      <c r="C71" s="24">
        <f>7000+69600+10000</f>
        <v>86600</v>
      </c>
    </row>
    <row r="72" spans="1:3" ht="15.75">
      <c r="A72" s="17" t="s">
        <v>208</v>
      </c>
      <c r="B72" s="36" t="s">
        <v>205</v>
      </c>
      <c r="C72" s="23">
        <f>C73</f>
        <v>23000</v>
      </c>
    </row>
    <row r="73" spans="1:3" ht="15.75">
      <c r="A73" s="12" t="s">
        <v>207</v>
      </c>
      <c r="B73" s="37" t="s">
        <v>206</v>
      </c>
      <c r="C73" s="24">
        <v>23000</v>
      </c>
    </row>
    <row r="74" spans="1:4" s="7" customFormat="1" ht="15.75">
      <c r="A74" s="17" t="s">
        <v>37</v>
      </c>
      <c r="B74" s="37"/>
      <c r="C74" s="23">
        <f>C11</f>
        <v>85512616.16</v>
      </c>
      <c r="D74" s="51"/>
    </row>
    <row r="75" spans="1:4" s="7" customFormat="1" ht="15.75">
      <c r="A75" s="17" t="s">
        <v>76</v>
      </c>
      <c r="B75" s="36" t="s">
        <v>35</v>
      </c>
      <c r="C75" s="23">
        <f>C76</f>
        <v>298194349.24</v>
      </c>
      <c r="D75" s="51"/>
    </row>
    <row r="76" spans="1:4" s="7" customFormat="1" ht="47.25">
      <c r="A76" s="17" t="s">
        <v>75</v>
      </c>
      <c r="B76" s="36" t="s">
        <v>0</v>
      </c>
      <c r="C76" s="23">
        <f>C77+C96+C84+C124</f>
        <v>298194349.24</v>
      </c>
      <c r="D76" s="51"/>
    </row>
    <row r="77" spans="1:4" s="6" customFormat="1" ht="31.5">
      <c r="A77" s="17" t="s">
        <v>93</v>
      </c>
      <c r="B77" s="36" t="s">
        <v>150</v>
      </c>
      <c r="C77" s="23">
        <f>C78+C80+C82</f>
        <v>157934370</v>
      </c>
      <c r="D77" s="52"/>
    </row>
    <row r="78" spans="1:4" s="5" customFormat="1" ht="15.75">
      <c r="A78" s="17" t="s">
        <v>10</v>
      </c>
      <c r="B78" s="36" t="s">
        <v>132</v>
      </c>
      <c r="C78" s="23">
        <f>C79</f>
        <v>2021900</v>
      </c>
      <c r="D78" s="50"/>
    </row>
    <row r="79" spans="1:5" s="5" customFormat="1" ht="31.5">
      <c r="A79" s="12" t="s">
        <v>74</v>
      </c>
      <c r="B79" s="37" t="s">
        <v>133</v>
      </c>
      <c r="C79" s="24">
        <v>2021900</v>
      </c>
      <c r="D79" s="50"/>
      <c r="E79" s="54" t="s">
        <v>209</v>
      </c>
    </row>
    <row r="80" spans="1:4" s="41" customFormat="1" ht="31.5">
      <c r="A80" s="43" t="s">
        <v>200</v>
      </c>
      <c r="B80" s="36" t="s">
        <v>201</v>
      </c>
      <c r="C80" s="23">
        <f>C81</f>
        <v>49889470</v>
      </c>
      <c r="D80" s="40"/>
    </row>
    <row r="81" spans="1:5" s="41" customFormat="1" ht="31.5">
      <c r="A81" s="44" t="s">
        <v>202</v>
      </c>
      <c r="B81" s="45" t="s">
        <v>203</v>
      </c>
      <c r="C81" s="24">
        <f>68470+49821000</f>
        <v>49889470</v>
      </c>
      <c r="D81" s="40"/>
      <c r="E81" s="55" t="s">
        <v>209</v>
      </c>
    </row>
    <row r="82" spans="1:3" ht="47.25">
      <c r="A82" s="17" t="s">
        <v>73</v>
      </c>
      <c r="B82" s="36" t="s">
        <v>134</v>
      </c>
      <c r="C82" s="23">
        <f>C83</f>
        <v>106023000</v>
      </c>
    </row>
    <row r="83" spans="1:5" s="3" customFormat="1" ht="47.25">
      <c r="A83" s="12" t="s">
        <v>72</v>
      </c>
      <c r="B83" s="37" t="s">
        <v>135</v>
      </c>
      <c r="C83" s="24">
        <v>106023000</v>
      </c>
      <c r="D83" s="47"/>
      <c r="E83" s="3" t="s">
        <v>209</v>
      </c>
    </row>
    <row r="84" spans="1:4" s="3" customFormat="1" ht="36" customHeight="1">
      <c r="A84" s="17" t="s">
        <v>68</v>
      </c>
      <c r="B84" s="36" t="s">
        <v>136</v>
      </c>
      <c r="C84" s="23">
        <f>C85+C87+C89</f>
        <v>10848159.239999998</v>
      </c>
      <c r="D84" s="47"/>
    </row>
    <row r="85" spans="1:4" s="3" customFormat="1" ht="15.75">
      <c r="A85" s="17" t="s">
        <v>196</v>
      </c>
      <c r="B85" s="36" t="s">
        <v>195</v>
      </c>
      <c r="C85" s="23">
        <f>C86</f>
        <v>4852.7</v>
      </c>
      <c r="D85" s="47"/>
    </row>
    <row r="86" spans="1:5" s="3" customFormat="1" ht="31.5">
      <c r="A86" s="12" t="s">
        <v>194</v>
      </c>
      <c r="B86" s="37" t="s">
        <v>193</v>
      </c>
      <c r="C86" s="24">
        <v>4852.7</v>
      </c>
      <c r="D86" s="47"/>
      <c r="E86" s="3" t="s">
        <v>209</v>
      </c>
    </row>
    <row r="87" spans="1:4" s="3" customFormat="1" ht="52.5" customHeight="1">
      <c r="A87" s="17" t="s">
        <v>198</v>
      </c>
      <c r="B87" s="36" t="s">
        <v>197</v>
      </c>
      <c r="C87" s="23">
        <f>C88</f>
        <v>1572000</v>
      </c>
      <c r="D87" s="47"/>
    </row>
    <row r="88" spans="1:5" s="3" customFormat="1" ht="63">
      <c r="A88" s="12" t="s">
        <v>192</v>
      </c>
      <c r="B88" s="37" t="s">
        <v>191</v>
      </c>
      <c r="C88" s="24">
        <v>1572000</v>
      </c>
      <c r="D88" s="47"/>
      <c r="E88" s="3" t="s">
        <v>209</v>
      </c>
    </row>
    <row r="89" spans="1:15" s="1" customFormat="1" ht="15.75">
      <c r="A89" s="17" t="s">
        <v>11</v>
      </c>
      <c r="B89" s="36" t="s">
        <v>137</v>
      </c>
      <c r="C89" s="23">
        <f>C90</f>
        <v>9271306.54</v>
      </c>
      <c r="D89" s="47"/>
      <c r="E89" s="3"/>
      <c r="F89" s="3"/>
      <c r="G89" s="3"/>
      <c r="H89" s="3"/>
      <c r="I89" s="3"/>
      <c r="J89" s="3"/>
      <c r="K89" s="3"/>
      <c r="L89" s="3"/>
      <c r="M89" s="3"/>
      <c r="N89" s="3"/>
      <c r="O89" s="3"/>
    </row>
    <row r="90" spans="1:15" s="1" customFormat="1" ht="15.75">
      <c r="A90" s="12" t="s">
        <v>9</v>
      </c>
      <c r="B90" s="37" t="s">
        <v>138</v>
      </c>
      <c r="C90" s="24">
        <f>C91+C92+C94+C93+C95</f>
        <v>9271306.54</v>
      </c>
      <c r="D90" s="47"/>
      <c r="E90" s="3"/>
      <c r="F90" s="3"/>
      <c r="G90" s="3"/>
      <c r="H90" s="3"/>
      <c r="I90" s="3"/>
      <c r="J90" s="3"/>
      <c r="K90" s="3"/>
      <c r="L90" s="3"/>
      <c r="M90" s="3"/>
      <c r="N90" s="3"/>
      <c r="O90" s="3"/>
    </row>
    <row r="91" spans="1:15" s="1" customFormat="1" ht="78.75">
      <c r="A91" s="12" t="s">
        <v>161</v>
      </c>
      <c r="B91" s="37" t="s">
        <v>138</v>
      </c>
      <c r="C91" s="24">
        <f>186200-8800</f>
        <v>177400</v>
      </c>
      <c r="D91" s="47">
        <v>-8800</v>
      </c>
      <c r="E91" s="3"/>
      <c r="F91" s="3"/>
      <c r="G91" s="3"/>
      <c r="H91" s="3"/>
      <c r="I91" s="3"/>
      <c r="J91" s="3"/>
      <c r="K91" s="3"/>
      <c r="L91" s="3"/>
      <c r="M91" s="3"/>
      <c r="N91" s="3"/>
      <c r="O91" s="3"/>
    </row>
    <row r="92" spans="1:15" s="1" customFormat="1" ht="63">
      <c r="A92" s="12" t="s">
        <v>129</v>
      </c>
      <c r="B92" s="37" t="s">
        <v>138</v>
      </c>
      <c r="C92" s="24">
        <v>13042</v>
      </c>
      <c r="D92" s="47"/>
      <c r="E92" s="3"/>
      <c r="F92" s="3"/>
      <c r="G92" s="3"/>
      <c r="H92" s="3"/>
      <c r="I92" s="3"/>
      <c r="J92" s="3"/>
      <c r="K92" s="3"/>
      <c r="L92" s="3"/>
      <c r="M92" s="3"/>
      <c r="N92" s="3"/>
      <c r="O92" s="3"/>
    </row>
    <row r="93" spans="1:5" ht="31.5">
      <c r="A93" s="12" t="s">
        <v>131</v>
      </c>
      <c r="B93" s="37" t="s">
        <v>138</v>
      </c>
      <c r="C93" s="24">
        <v>294000</v>
      </c>
      <c r="E93" s="2" t="s">
        <v>209</v>
      </c>
    </row>
    <row r="94" spans="1:5" ht="63">
      <c r="A94" s="12" t="s">
        <v>130</v>
      </c>
      <c r="B94" s="37" t="s">
        <v>138</v>
      </c>
      <c r="C94" s="24">
        <v>5027000</v>
      </c>
      <c r="E94" s="2" t="s">
        <v>209</v>
      </c>
    </row>
    <row r="95" spans="1:5" ht="47.25">
      <c r="A95" s="12" t="s">
        <v>199</v>
      </c>
      <c r="B95" s="37" t="s">
        <v>138</v>
      </c>
      <c r="C95" s="24">
        <v>3759864.54</v>
      </c>
      <c r="E95" s="2" t="s">
        <v>209</v>
      </c>
    </row>
    <row r="96" spans="1:3" ht="31.5">
      <c r="A96" s="17" t="s">
        <v>94</v>
      </c>
      <c r="B96" s="36" t="s">
        <v>139</v>
      </c>
      <c r="C96" s="23">
        <f>C97+C99+C106+C101+C103</f>
        <v>128611820</v>
      </c>
    </row>
    <row r="97" spans="1:15" s="8" customFormat="1" ht="31.5">
      <c r="A97" s="17" t="s">
        <v>12</v>
      </c>
      <c r="B97" s="36" t="s">
        <v>141</v>
      </c>
      <c r="C97" s="23">
        <f>C98</f>
        <v>650500</v>
      </c>
      <c r="D97" s="51"/>
      <c r="E97" s="7"/>
      <c r="F97" s="7"/>
      <c r="G97" s="7"/>
      <c r="H97" s="7"/>
      <c r="I97" s="7"/>
      <c r="J97" s="7"/>
      <c r="K97" s="7"/>
      <c r="L97" s="7"/>
      <c r="M97" s="7"/>
      <c r="N97" s="7"/>
      <c r="O97" s="7"/>
    </row>
    <row r="98" spans="1:4" s="42" customFormat="1" ht="31.5">
      <c r="A98" s="12" t="s">
        <v>104</v>
      </c>
      <c r="B98" s="37" t="s">
        <v>140</v>
      </c>
      <c r="C98" s="24">
        <f>652600-2100</f>
        <v>650500</v>
      </c>
      <c r="D98" s="56">
        <v>-2100</v>
      </c>
    </row>
    <row r="99" spans="1:15" s="8" customFormat="1" ht="30.75" customHeight="1">
      <c r="A99" s="17" t="s">
        <v>102</v>
      </c>
      <c r="B99" s="36" t="s">
        <v>142</v>
      </c>
      <c r="C99" s="23">
        <f>C100</f>
        <v>292400</v>
      </c>
      <c r="D99" s="51"/>
      <c r="E99" s="7"/>
      <c r="F99" s="7"/>
      <c r="G99" s="7"/>
      <c r="H99" s="7"/>
      <c r="I99" s="7"/>
      <c r="J99" s="7"/>
      <c r="K99" s="7"/>
      <c r="L99" s="7"/>
      <c r="M99" s="7"/>
      <c r="N99" s="7"/>
      <c r="O99" s="7"/>
    </row>
    <row r="100" spans="1:4" s="6" customFormat="1" ht="47.25">
      <c r="A100" s="12" t="s">
        <v>103</v>
      </c>
      <c r="B100" s="37" t="s">
        <v>143</v>
      </c>
      <c r="C100" s="24">
        <v>292400</v>
      </c>
      <c r="D100" s="52"/>
    </row>
    <row r="101" spans="1:10" s="8" customFormat="1" ht="47.25">
      <c r="A101" s="17" t="s">
        <v>71</v>
      </c>
      <c r="B101" s="36" t="s">
        <v>144</v>
      </c>
      <c r="C101" s="23">
        <f>C102</f>
        <v>4453700</v>
      </c>
      <c r="D101" s="51"/>
      <c r="E101" s="7"/>
      <c r="F101" s="7"/>
      <c r="G101" s="7"/>
      <c r="H101" s="7"/>
      <c r="I101" s="7"/>
      <c r="J101" s="7"/>
    </row>
    <row r="102" spans="1:4" s="6" customFormat="1" ht="47.25">
      <c r="A102" s="12" t="s">
        <v>105</v>
      </c>
      <c r="B102" s="37" t="s">
        <v>145</v>
      </c>
      <c r="C102" s="24">
        <f>4158100+295600</f>
        <v>4453700</v>
      </c>
      <c r="D102" s="52">
        <v>295600</v>
      </c>
    </row>
    <row r="103" spans="1:4" s="6" customFormat="1" ht="78.75">
      <c r="A103" s="17" t="s">
        <v>70</v>
      </c>
      <c r="B103" s="36" t="s">
        <v>146</v>
      </c>
      <c r="C103" s="23">
        <f>C104+C105</f>
        <v>2081100</v>
      </c>
      <c r="D103" s="52"/>
    </row>
    <row r="104" spans="1:4" s="6" customFormat="1" ht="78.75">
      <c r="A104" s="12" t="s">
        <v>106</v>
      </c>
      <c r="B104" s="37" t="s">
        <v>147</v>
      </c>
      <c r="C104" s="24">
        <f>2058200-27900</f>
        <v>2030300</v>
      </c>
      <c r="D104" s="52">
        <v>-27900</v>
      </c>
    </row>
    <row r="105" spans="1:4" s="6" customFormat="1" ht="110.25">
      <c r="A105" s="12" t="s">
        <v>128</v>
      </c>
      <c r="B105" s="37" t="s">
        <v>147</v>
      </c>
      <c r="C105" s="24">
        <f>51500-700</f>
        <v>50800</v>
      </c>
      <c r="D105" s="52">
        <v>-700</v>
      </c>
    </row>
    <row r="106" spans="1:4" s="6" customFormat="1" ht="15.75">
      <c r="A106" s="17" t="s">
        <v>13</v>
      </c>
      <c r="B106" s="36" t="s">
        <v>148</v>
      </c>
      <c r="C106" s="23">
        <f>C107</f>
        <v>121134120</v>
      </c>
      <c r="D106" s="52"/>
    </row>
    <row r="107" spans="1:4" s="6" customFormat="1" ht="15.75">
      <c r="A107" s="12" t="s">
        <v>14</v>
      </c>
      <c r="B107" s="37" t="s">
        <v>149</v>
      </c>
      <c r="C107" s="24">
        <f>C108+C109+C110+C111+C112+C113+C114+C115+C116+C117+C118+C119+C120+C121+C122+C123</f>
        <v>121134120</v>
      </c>
      <c r="D107" s="52"/>
    </row>
    <row r="108" spans="1:4" s="6" customFormat="1" ht="47.25">
      <c r="A108" s="12" t="s">
        <v>112</v>
      </c>
      <c r="B108" s="37" t="s">
        <v>149</v>
      </c>
      <c r="C108" s="24">
        <v>881000</v>
      </c>
      <c r="D108" s="52"/>
    </row>
    <row r="109" spans="1:5" s="6" customFormat="1" ht="31.5">
      <c r="A109" s="12" t="s">
        <v>113</v>
      </c>
      <c r="B109" s="37" t="s">
        <v>149</v>
      </c>
      <c r="C109" s="24">
        <v>88500</v>
      </c>
      <c r="D109" s="52"/>
      <c r="E109" s="6" t="s">
        <v>209</v>
      </c>
    </row>
    <row r="110" spans="1:5" s="6" customFormat="1" ht="110.25">
      <c r="A110" s="12" t="s">
        <v>114</v>
      </c>
      <c r="B110" s="37" t="s">
        <v>149</v>
      </c>
      <c r="C110" s="24">
        <v>6000</v>
      </c>
      <c r="D110" s="52"/>
      <c r="E110" s="6" t="s">
        <v>209</v>
      </c>
    </row>
    <row r="111" spans="1:4" s="6" customFormat="1" ht="94.5">
      <c r="A111" s="12" t="s">
        <v>115</v>
      </c>
      <c r="B111" s="37" t="s">
        <v>149</v>
      </c>
      <c r="C111" s="24">
        <v>3300</v>
      </c>
      <c r="D111" s="52"/>
    </row>
    <row r="112" spans="1:5" s="6" customFormat="1" ht="94.5">
      <c r="A112" s="12" t="s">
        <v>116</v>
      </c>
      <c r="B112" s="37" t="s">
        <v>149</v>
      </c>
      <c r="C112" s="24">
        <v>17600</v>
      </c>
      <c r="D112" s="52"/>
      <c r="E112" s="6" t="s">
        <v>209</v>
      </c>
    </row>
    <row r="113" spans="1:5" s="6" customFormat="1" ht="94.5">
      <c r="A113" s="12" t="s">
        <v>117</v>
      </c>
      <c r="B113" s="37" t="s">
        <v>149</v>
      </c>
      <c r="C113" s="24">
        <v>3800</v>
      </c>
      <c r="D113" s="52"/>
      <c r="E113" s="6" t="s">
        <v>209</v>
      </c>
    </row>
    <row r="114" spans="1:4" s="6" customFormat="1" ht="78.75">
      <c r="A114" s="12" t="s">
        <v>118</v>
      </c>
      <c r="B114" s="37" t="s">
        <v>149</v>
      </c>
      <c r="C114" s="24">
        <f>210100+3800</f>
        <v>213900</v>
      </c>
      <c r="D114" s="52">
        <v>3800</v>
      </c>
    </row>
    <row r="115" spans="1:4" s="6" customFormat="1" ht="47.25">
      <c r="A115" s="12" t="s">
        <v>119</v>
      </c>
      <c r="B115" s="37" t="s">
        <v>149</v>
      </c>
      <c r="C115" s="24">
        <f>57783500+4053200</f>
        <v>61836700</v>
      </c>
      <c r="D115" s="52">
        <v>4053200</v>
      </c>
    </row>
    <row r="116" spans="1:4" s="6" customFormat="1" ht="63">
      <c r="A116" s="12" t="s">
        <v>127</v>
      </c>
      <c r="B116" s="37" t="s">
        <v>149</v>
      </c>
      <c r="C116" s="24">
        <f>42616100+941800</f>
        <v>43557900</v>
      </c>
      <c r="D116" s="52">
        <v>941800</v>
      </c>
    </row>
    <row r="117" spans="1:4" s="6" customFormat="1" ht="47.25">
      <c r="A117" s="12" t="s">
        <v>120</v>
      </c>
      <c r="B117" s="37" t="s">
        <v>149</v>
      </c>
      <c r="C117" s="24">
        <f>1879000-312200</f>
        <v>1566800</v>
      </c>
      <c r="D117" s="52">
        <v>-312200</v>
      </c>
    </row>
    <row r="118" spans="1:5" s="6" customFormat="1" ht="78.75">
      <c r="A118" s="12" t="s">
        <v>121</v>
      </c>
      <c r="B118" s="37" t="s">
        <v>149</v>
      </c>
      <c r="C118" s="24">
        <v>67000</v>
      </c>
      <c r="D118" s="52"/>
      <c r="E118" s="6" t="s">
        <v>209</v>
      </c>
    </row>
    <row r="119" spans="1:4" s="6" customFormat="1" ht="78.75">
      <c r="A119" s="12" t="s">
        <v>122</v>
      </c>
      <c r="B119" s="37" t="s">
        <v>149</v>
      </c>
      <c r="C119" s="24">
        <f>11890400-27500</f>
        <v>11862900</v>
      </c>
      <c r="D119" s="52">
        <v>-27500</v>
      </c>
    </row>
    <row r="120" spans="1:4" s="6" customFormat="1" ht="78.75">
      <c r="A120" s="12" t="s">
        <v>123</v>
      </c>
      <c r="B120" s="37" t="s">
        <v>149</v>
      </c>
      <c r="C120" s="24">
        <f>18900-18900</f>
        <v>0</v>
      </c>
      <c r="D120" s="52">
        <v>-18900</v>
      </c>
    </row>
    <row r="121" spans="1:5" s="6" customFormat="1" ht="94.5">
      <c r="A121" s="12" t="s">
        <v>124</v>
      </c>
      <c r="B121" s="37" t="s">
        <v>149</v>
      </c>
      <c r="C121" s="24">
        <v>881000</v>
      </c>
      <c r="D121" s="52"/>
      <c r="E121" s="6" t="s">
        <v>209</v>
      </c>
    </row>
    <row r="122" spans="1:4" s="6" customFormat="1" ht="47.25">
      <c r="A122" s="12" t="s">
        <v>125</v>
      </c>
      <c r="B122" s="37" t="s">
        <v>149</v>
      </c>
      <c r="C122" s="24">
        <f>65050+65050</f>
        <v>130100</v>
      </c>
      <c r="D122" s="52">
        <v>65050</v>
      </c>
    </row>
    <row r="123" spans="1:5" s="6" customFormat="1" ht="45" customHeight="1">
      <c r="A123" s="12" t="s">
        <v>126</v>
      </c>
      <c r="B123" s="37" t="s">
        <v>149</v>
      </c>
      <c r="C123" s="24">
        <v>17620</v>
      </c>
      <c r="D123" s="52"/>
      <c r="E123" s="6" t="s">
        <v>209</v>
      </c>
    </row>
    <row r="124" spans="1:4" s="6" customFormat="1" ht="15.75">
      <c r="A124" s="12" t="s">
        <v>210</v>
      </c>
      <c r="B124" s="37" t="s">
        <v>211</v>
      </c>
      <c r="C124" s="57">
        <f>C125</f>
        <v>800000</v>
      </c>
      <c r="D124" s="52"/>
    </row>
    <row r="125" spans="1:4" s="6" customFormat="1" ht="15.75">
      <c r="A125" s="12" t="s">
        <v>212</v>
      </c>
      <c r="B125" s="37" t="s">
        <v>214</v>
      </c>
      <c r="C125" s="57">
        <f>C126</f>
        <v>800000</v>
      </c>
      <c r="D125" s="52"/>
    </row>
    <row r="126" spans="1:4" s="6" customFormat="1" ht="31.5">
      <c r="A126" s="12" t="s">
        <v>213</v>
      </c>
      <c r="B126" s="37" t="s">
        <v>215</v>
      </c>
      <c r="C126" s="57">
        <v>800000</v>
      </c>
      <c r="D126" s="52">
        <v>800000</v>
      </c>
    </row>
    <row r="127" spans="1:3" ht="15.75">
      <c r="A127" s="18" t="s">
        <v>22</v>
      </c>
      <c r="B127" s="38"/>
      <c r="C127" s="23">
        <f>C74+C75</f>
        <v>383706965.4</v>
      </c>
    </row>
    <row r="128" ht="51.75" customHeight="1"/>
    <row r="129" spans="1:4" s="3" customFormat="1" ht="15.75">
      <c r="A129" s="14"/>
      <c r="B129" s="39"/>
      <c r="C129" s="25"/>
      <c r="D129" s="47"/>
    </row>
    <row r="130" ht="57.75" customHeight="1"/>
    <row r="137" ht="15.75">
      <c r="C137" s="28"/>
    </row>
    <row r="138" ht="15.75">
      <c r="C138" s="28"/>
    </row>
    <row r="139" ht="15.75">
      <c r="C139" s="29"/>
    </row>
    <row r="140" ht="15.75">
      <c r="C140" s="28"/>
    </row>
    <row r="141" spans="1:4" s="3" customFormat="1" ht="15.75">
      <c r="A141" s="14"/>
      <c r="B141" s="39"/>
      <c r="C141" s="29"/>
      <c r="D141" s="47"/>
    </row>
    <row r="142" spans="1:4" s="3" customFormat="1" ht="15.75">
      <c r="A142" s="14"/>
      <c r="B142" s="39"/>
      <c r="C142" s="28"/>
      <c r="D142" s="47"/>
    </row>
    <row r="143" spans="1:4" s="5" customFormat="1" ht="15.75">
      <c r="A143" s="14"/>
      <c r="B143" s="39"/>
      <c r="C143" s="29"/>
      <c r="D143" s="50"/>
    </row>
    <row r="144" spans="1:4" s="3" customFormat="1" ht="15.75">
      <c r="A144" s="14"/>
      <c r="B144" s="39"/>
      <c r="C144" s="29"/>
      <c r="D144" s="47"/>
    </row>
    <row r="145" spans="1:4" s="5" customFormat="1" ht="15.75">
      <c r="A145" s="14"/>
      <c r="B145" s="39"/>
      <c r="C145" s="29"/>
      <c r="D145" s="50"/>
    </row>
    <row r="146" spans="1:4" s="3" customFormat="1" ht="15.75">
      <c r="A146" s="14"/>
      <c r="B146" s="39"/>
      <c r="C146" s="30"/>
      <c r="D146" s="47"/>
    </row>
    <row r="147" spans="1:4" s="5" customFormat="1" ht="15.75">
      <c r="A147" s="14"/>
      <c r="B147" s="39"/>
      <c r="C147" s="25"/>
      <c r="D147" s="50"/>
    </row>
    <row r="148" spans="1:4" s="5" customFormat="1" ht="15.75">
      <c r="A148" s="14"/>
      <c r="B148" s="39"/>
      <c r="C148" s="25"/>
      <c r="D148" s="50"/>
    </row>
    <row r="149" spans="1:4" s="5" customFormat="1" ht="15.75">
      <c r="A149" s="14"/>
      <c r="B149" s="39"/>
      <c r="C149" s="25"/>
      <c r="D149" s="50"/>
    </row>
    <row r="150" spans="1:4" s="4" customFormat="1" ht="15.75">
      <c r="A150" s="14"/>
      <c r="B150" s="39"/>
      <c r="C150" s="25"/>
      <c r="D150" s="53"/>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2017-06-16T11:18:57Z</cp:lastPrinted>
  <dcterms:created xsi:type="dcterms:W3CDTF">2002-10-10T06:25:05Z</dcterms:created>
  <dcterms:modified xsi:type="dcterms:W3CDTF">2017-12-05T08:57:14Z</dcterms:modified>
  <cp:category/>
  <cp:version/>
  <cp:contentType/>
  <cp:contentStatus/>
</cp:coreProperties>
</file>