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<sst xmlns="http://schemas.openxmlformats.org/spreadsheetml/2006/main" count="66" uniqueCount="39">
  <si>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</si>
  <si>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</si>
  <si>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</si>
  <si>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</si>
  <si>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</si>
  <si>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</si>
  <si>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</si>
  <si>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</si>
  <si>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</si>
  <si>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</si>
  <si>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</si>
  <si>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</si>
  <si>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</si>
  <si>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</si>
  <si>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</si>
  <si>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</si>
  <si>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</si>
  <si>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</si>
  <si>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</si>
  <si>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</si>
  <si>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</si>
  <si>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</si>
  <si>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</si>
  <si>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</si>
  <si>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</si>
  <si>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</si>
  <si>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</si>
  <si>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</si>
  <si>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</si>
  <si>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</si>
  <si>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</si>
  <si>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(сводная таблица значений на 01.10.2013 года)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</si>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</sst>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Times New Roman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left" vertical="top" wrapText="1"/>
    </xf>
    <xf numFmtId="3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1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49" fontId="12" fillId="0" borderId="15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на 01.10.2013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Совет депутатов ЗАТО Видяево</c:v>
                </c:pt>
                <c:pt idx="3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64</c:v>
                </c:pt>
                <c:pt idx="1">
                  <c:v>82.67</c:v>
                </c:pt>
                <c:pt idx="2">
                  <c:v>96.8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44298084"/>
        <c:axId val="63138437"/>
      </c:barChart>
      <c:catAx>
        <c:axId val="44298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38437"/>
        <c:crosses val="autoZero"/>
        <c:auto val="1"/>
        <c:lblOffset val="100"/>
        <c:tickLblSkip val="1"/>
        <c:noMultiLvlLbl val="0"/>
      </c:catAx>
      <c:valAx>
        <c:axId val="6313843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980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48575" y="5248275"/>
          <a:ext cx="17430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85,87</a:t>
          </a:r>
        </a:p>
      </cdr:txBody>
    </cdr:sp>
  </cdr:relSizeAnchor>
  <cdr:relSizeAnchor xmlns:cdr="http://schemas.openxmlformats.org/drawingml/2006/chartDrawing">
    <cdr:from>
      <cdr:x>0.87025</cdr:x>
      <cdr:y>0.1625</cdr:y>
    </cdr:from>
    <cdr:to>
      <cdr:x>0.872</cdr:x>
      <cdr:y>0.96525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72450" y="1000125"/>
          <a:ext cx="19050" cy="49530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8" sqref="V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29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36</v>
      </c>
      <c r="S3" s="11" t="s">
        <v>16</v>
      </c>
      <c r="T3" s="7" t="s">
        <v>37</v>
      </c>
      <c r="U3" s="7" t="s">
        <v>38</v>
      </c>
      <c r="V3" s="44" t="s">
        <v>35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25</v>
      </c>
      <c r="C4" s="27">
        <v>3</v>
      </c>
      <c r="D4" s="27">
        <v>0</v>
      </c>
      <c r="E4" s="27">
        <v>5</v>
      </c>
      <c r="F4" s="27">
        <v>1</v>
      </c>
      <c r="G4" s="27">
        <v>5</v>
      </c>
      <c r="H4" s="27">
        <v>0</v>
      </c>
      <c r="I4" s="27">
        <v>0</v>
      </c>
      <c r="J4" s="27">
        <v>0</v>
      </c>
      <c r="K4" s="27" t="s">
        <v>18</v>
      </c>
      <c r="L4" s="27" t="s">
        <v>18</v>
      </c>
      <c r="M4" s="28" t="s">
        <v>18</v>
      </c>
      <c r="N4" s="28" t="s">
        <v>18</v>
      </c>
      <c r="O4" s="27" t="s">
        <v>18</v>
      </c>
      <c r="P4" s="27">
        <v>5</v>
      </c>
      <c r="Q4" s="27">
        <v>5</v>
      </c>
      <c r="R4" s="28">
        <f>T4*5</f>
        <v>50</v>
      </c>
      <c r="S4" s="29">
        <f>SUM(C4:Q4)</f>
        <v>24</v>
      </c>
      <c r="T4" s="30">
        <f>15-COUNTIF(C4:Q4,"-")</f>
        <v>10</v>
      </c>
      <c r="U4" s="31">
        <f>ROUND(S4/T4,2)</f>
        <v>2.4</v>
      </c>
      <c r="V4" s="31">
        <f>U4/$U$8*100</f>
        <v>64</v>
      </c>
      <c r="W4" s="28">
        <v>15</v>
      </c>
      <c r="X4" s="32"/>
      <c r="Y4" s="33"/>
    </row>
    <row r="5" spans="1:25" s="42" customFormat="1" ht="47.25">
      <c r="A5" s="25" t="s">
        <v>22</v>
      </c>
      <c r="B5" s="26" t="s">
        <v>28</v>
      </c>
      <c r="C5" s="35">
        <v>4</v>
      </c>
      <c r="D5" s="27">
        <v>5</v>
      </c>
      <c r="E5" s="35">
        <v>5</v>
      </c>
      <c r="F5" s="35">
        <v>2</v>
      </c>
      <c r="G5" s="27">
        <v>5</v>
      </c>
      <c r="H5" s="35">
        <v>0</v>
      </c>
      <c r="I5" s="27">
        <v>0</v>
      </c>
      <c r="J5" s="27">
        <v>0</v>
      </c>
      <c r="K5" s="35" t="s">
        <v>18</v>
      </c>
      <c r="L5" s="35" t="s">
        <v>18</v>
      </c>
      <c r="M5" s="36" t="s">
        <v>18</v>
      </c>
      <c r="N5" s="28" t="s">
        <v>18</v>
      </c>
      <c r="O5" s="27" t="s">
        <v>18</v>
      </c>
      <c r="P5" s="27">
        <v>5</v>
      </c>
      <c r="Q5" s="27">
        <v>5</v>
      </c>
      <c r="R5" s="43">
        <f>T5*5</f>
        <v>50</v>
      </c>
      <c r="S5" s="37">
        <f>SUM(C5:Q5)</f>
        <v>31</v>
      </c>
      <c r="T5" s="38">
        <f>15-COUNTIF(C5:Q5,"-")</f>
        <v>10</v>
      </c>
      <c r="U5" s="31">
        <f>ROUND(S5/T5,2)</f>
        <v>3.1</v>
      </c>
      <c r="V5" s="39">
        <f>U5/$U$8*100</f>
        <v>82.66666666666667</v>
      </c>
      <c r="W5" s="28">
        <v>16</v>
      </c>
      <c r="X5" s="40"/>
      <c r="Y5" s="41"/>
    </row>
    <row r="6" spans="1:25" s="34" customFormat="1" ht="31.5">
      <c r="A6" s="25" t="s">
        <v>23</v>
      </c>
      <c r="B6" s="26" t="s">
        <v>27</v>
      </c>
      <c r="C6" s="27">
        <v>4</v>
      </c>
      <c r="D6" s="27">
        <v>5</v>
      </c>
      <c r="E6" s="27">
        <v>5</v>
      </c>
      <c r="F6" s="27">
        <v>1</v>
      </c>
      <c r="G6" s="27">
        <v>5</v>
      </c>
      <c r="H6" s="27" t="s">
        <v>18</v>
      </c>
      <c r="I6" s="27">
        <v>0</v>
      </c>
      <c r="J6" s="27" t="s">
        <v>18</v>
      </c>
      <c r="K6" s="27" t="s">
        <v>18</v>
      </c>
      <c r="L6" s="27" t="s">
        <v>18</v>
      </c>
      <c r="M6" s="28" t="s">
        <v>18</v>
      </c>
      <c r="N6" s="28" t="s">
        <v>18</v>
      </c>
      <c r="O6" s="27" t="s">
        <v>18</v>
      </c>
      <c r="P6" s="27">
        <v>5</v>
      </c>
      <c r="Q6" s="27">
        <v>5</v>
      </c>
      <c r="R6" s="28">
        <f>T6*5</f>
        <v>40</v>
      </c>
      <c r="S6" s="29">
        <f>SUM(C6:Q6)</f>
        <v>30</v>
      </c>
      <c r="T6" s="30">
        <f>15-COUNTIF(C6:Q6,"-")</f>
        <v>8</v>
      </c>
      <c r="U6" s="31">
        <f>ROUND(S6/T6,2)</f>
        <v>3.75</v>
      </c>
      <c r="V6" s="31">
        <f>U6/$U$8*100</f>
        <v>100</v>
      </c>
      <c r="W6" s="28">
        <v>4</v>
      </c>
      <c r="X6" s="32"/>
      <c r="Y6" s="33"/>
    </row>
    <row r="7" spans="1:25" s="42" customFormat="1" ht="15.75">
      <c r="A7" s="25" t="s">
        <v>24</v>
      </c>
      <c r="B7" s="26" t="s">
        <v>26</v>
      </c>
      <c r="C7" s="35">
        <v>3</v>
      </c>
      <c r="D7" s="35">
        <v>5</v>
      </c>
      <c r="E7" s="35">
        <v>5</v>
      </c>
      <c r="F7" s="35">
        <v>1</v>
      </c>
      <c r="G7" s="27">
        <v>5</v>
      </c>
      <c r="H7" s="35" t="s">
        <v>18</v>
      </c>
      <c r="I7" s="27">
        <v>0</v>
      </c>
      <c r="J7" s="35" t="s">
        <v>18</v>
      </c>
      <c r="K7" s="35" t="s">
        <v>18</v>
      </c>
      <c r="L7" s="35" t="s">
        <v>18</v>
      </c>
      <c r="M7" s="36" t="s">
        <v>18</v>
      </c>
      <c r="N7" s="28" t="s">
        <v>18</v>
      </c>
      <c r="O7" s="27" t="s">
        <v>18</v>
      </c>
      <c r="P7" s="27">
        <v>5</v>
      </c>
      <c r="Q7" s="27">
        <v>5</v>
      </c>
      <c r="R7" s="43">
        <f>T7*5</f>
        <v>40</v>
      </c>
      <c r="S7" s="37">
        <f>SUM(C7:Q7)</f>
        <v>29</v>
      </c>
      <c r="T7" s="38">
        <f>15-COUNTIF(C7:Q7,"-")</f>
        <v>8</v>
      </c>
      <c r="U7" s="31">
        <f>ROUND(S7/T7,2)</f>
        <v>3.63</v>
      </c>
      <c r="V7" s="39">
        <f>U7/$U$8*100</f>
        <v>96.8</v>
      </c>
      <c r="W7" s="28">
        <v>10</v>
      </c>
      <c r="X7" s="40"/>
      <c r="Y7" s="41"/>
    </row>
    <row r="8" spans="1:26" s="22" customFormat="1" ht="47.25">
      <c r="A8" s="17"/>
      <c r="B8" s="46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2" t="s">
        <v>20</v>
      </c>
      <c r="S8" s="52"/>
      <c r="T8" s="53"/>
      <c r="U8" s="19">
        <f>MAX(U4:U7)</f>
        <v>3.75</v>
      </c>
      <c r="V8" s="45">
        <f>MAX(V4:V7,)</f>
        <v>100</v>
      </c>
      <c r="W8" s="20"/>
      <c r="X8" s="18"/>
      <c r="Y8" s="21"/>
      <c r="Z8" s="18"/>
    </row>
    <row r="9" spans="1:26" s="16" customFormat="1" ht="15.75">
      <c r="A9" s="23"/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54" t="s">
        <v>19</v>
      </c>
      <c r="S9" s="54"/>
      <c r="T9" s="54"/>
      <c r="U9" s="55"/>
      <c r="V9" s="39">
        <f>AVERAGE(V4:V7)</f>
        <v>85.86666666666667</v>
      </c>
      <c r="W9" s="20"/>
      <c r="X9" s="18"/>
      <c r="Y9" s="14"/>
      <c r="Z9" s="15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35</v>
      </c>
    </row>
    <row r="2" spans="1:2" ht="18.75">
      <c r="A2" s="47" t="s">
        <v>33</v>
      </c>
      <c r="B2" s="48">
        <v>64</v>
      </c>
    </row>
    <row r="3" spans="1:2" ht="56.25">
      <c r="A3" s="47" t="s">
        <v>34</v>
      </c>
      <c r="B3" s="48">
        <v>82.67</v>
      </c>
    </row>
    <row r="4" spans="1:2" ht="37.5">
      <c r="A4" s="47" t="s">
        <v>26</v>
      </c>
      <c r="B4" s="48">
        <v>96.8</v>
      </c>
    </row>
    <row r="5" spans="1:2" ht="37.5">
      <c r="A5" s="47" t="s">
        <v>27</v>
      </c>
      <c r="B5" s="48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Калинин</cp:lastModifiedBy>
  <cp:lastPrinted>2014-04-02T12:26:19Z</cp:lastPrinted>
  <dcterms:created xsi:type="dcterms:W3CDTF">2011-11-10T17:09:59Z</dcterms:created>
  <dcterms:modified xsi:type="dcterms:W3CDTF">2014-04-04T05:52:00Z</dcterms:modified>
  <cp:category/>
  <cp:version/>
  <cp:contentType/>
  <cp:contentStatus/>
</cp:coreProperties>
</file>