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44" activeTab="0"/>
  </bookViews>
  <sheets>
    <sheet name="Прил 1" sheetId="1" r:id="rId1"/>
    <sheet name="Прил 2" sheetId="2" r:id="rId2"/>
    <sheet name="Прил 3" sheetId="3" r:id="rId3"/>
  </sheets>
  <definedNames>
    <definedName name="_xlnm.Print_Area" localSheetId="0">'Прил 1'!$A$1:$X$22</definedName>
    <definedName name="_xlnm.Print_Area" localSheetId="1">'Прил 2'!$A$1:$AC$17</definedName>
  </definedNames>
  <calcPr fullCalcOnLoad="1"/>
</workbook>
</file>

<file path=xl/comments1.xml><?xml version="1.0" encoding="utf-8"?>
<comments xmlns="http://schemas.openxmlformats.org/spreadsheetml/2006/main">
  <authors>
    <author>Ums#Zamdir#1</author>
  </authors>
  <commentList>
    <comment ref="V5" authorId="0">
      <text>
        <r>
          <rPr>
            <b/>
            <sz val="9"/>
            <rFont val="Tahoma"/>
            <family val="2"/>
          </rPr>
          <t>Ums#Zamdir#1:</t>
        </r>
        <r>
          <rPr>
            <sz val="9"/>
            <rFont val="Tahoma"/>
            <family val="2"/>
          </rPr>
          <t xml:space="preserve">
стоимость ремонта 1м2 общей площади все ремонта
</t>
        </r>
      </text>
    </comment>
  </commentList>
</comments>
</file>

<file path=xl/comments2.xml><?xml version="1.0" encoding="utf-8"?>
<comments xmlns="http://schemas.openxmlformats.org/spreadsheetml/2006/main">
  <authors>
    <author>Ums#Zamdir#1</author>
  </authors>
  <commentList>
    <comment ref="V11" authorId="0">
      <text>
        <r>
          <rPr>
            <b/>
            <sz val="9"/>
            <rFont val="Tahoma"/>
            <family val="2"/>
          </rPr>
          <t>Ums#Zamdir#1:</t>
        </r>
        <r>
          <rPr>
            <sz val="9"/>
            <rFont val="Tahoma"/>
            <family val="2"/>
          </rPr>
          <t xml:space="preserve">
00,015</t>
        </r>
      </text>
    </comment>
  </commentList>
</comments>
</file>

<file path=xl/sharedStrings.xml><?xml version="1.0" encoding="utf-8"?>
<sst xmlns="http://schemas.openxmlformats.org/spreadsheetml/2006/main" count="159" uniqueCount="90">
  <si>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</si>
  <si>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</si>
  <si>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</si>
  <si>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</si>
  <si>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</si>
  <si>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</si>
  <si>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</si>
  <si>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</si>
  <si>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</si>
  <si>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</si>
  <si>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</si>
  <si>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</si>
  <si>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</si>
  <si>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</si>
  <si>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</si>
  <si>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</si>
  <si>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</si>
  <si>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</si>
  <si>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</si>
  <si>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</si>
  <si>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</si>
  <si>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</si>
  <si>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</si>
  <si>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№ п\п</t>
  </si>
  <si>
    <t>Стоимость капитального ремонта ВСЕГО</t>
  </si>
  <si>
    <t>ремонт внутридомовых инженерных систем</t>
  </si>
  <si>
    <t>ремонт крыши</t>
  </si>
  <si>
    <t>ремонт фасада</t>
  </si>
  <si>
    <t>ремонт фундамента</t>
  </si>
  <si>
    <t>ед.</t>
  </si>
  <si>
    <t>кв.м.</t>
  </si>
  <si>
    <t>куб.м.</t>
  </si>
  <si>
    <t xml:space="preserve">руб. 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</si>
  <si>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</si>
  <si>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</si>
  <si>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</si>
  <si>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</si>
  <si>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</si>
  <si>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</si>
  <si>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проведение негосударственной экспертизы проектной документации</t>
  </si>
  <si>
    <t>строительный контроль*</t>
  </si>
  <si>
    <t>КП</t>
  </si>
  <si>
    <t>Приложение № 1</t>
  </si>
  <si>
    <t>Приложение № 2</t>
  </si>
  <si>
    <t>Приложение № 3</t>
  </si>
  <si>
    <t>Итого:</t>
  </si>
  <si>
    <t xml:space="preserve">ЗАТО Видяево </t>
  </si>
  <si>
    <r>
      <t xml:space="preserve">Способ формирования фонда капитального ремонта </t>
    </r>
    <r>
      <rPr>
        <vertAlign val="superscript"/>
        <sz val="10"/>
        <color indexed="8"/>
        <rFont val="Times New Roman"/>
        <family val="1"/>
      </rPr>
      <t>1</t>
    </r>
  </si>
  <si>
    <r>
      <t xml:space="preserve">Способ управления МКД </t>
    </r>
    <r>
      <rPr>
        <vertAlign val="superscript"/>
        <sz val="10"/>
        <color indexed="8"/>
        <rFont val="Times New Roman"/>
        <family val="1"/>
      </rPr>
      <t>2</t>
    </r>
  </si>
  <si>
    <r>
      <t xml:space="preserve">Объекты культурного наследия </t>
    </r>
    <r>
      <rPr>
        <vertAlign val="superscript"/>
        <sz val="10"/>
        <color indexed="8"/>
        <rFont val="Times New Roman"/>
        <family val="1"/>
      </rPr>
      <t>3</t>
    </r>
  </si>
  <si>
    <t>Плановый год  начала выполнения работ</t>
  </si>
  <si>
    <t>Плановый год  завершения выполнения работ</t>
  </si>
  <si>
    <r>
      <t xml:space="preserve">за счет средств федерального бюджета </t>
    </r>
    <r>
      <rPr>
        <vertAlign val="superscript"/>
        <sz val="10"/>
        <color indexed="8"/>
        <rFont val="Times New Roman"/>
        <family val="1"/>
      </rPr>
      <t>4</t>
    </r>
  </si>
  <si>
    <t xml:space="preserve">за счет средств областного бюджета </t>
  </si>
  <si>
    <r>
      <t xml:space="preserve">за счет привлеченных кредитных/заемных средств </t>
    </r>
    <r>
      <rPr>
        <vertAlign val="superscript"/>
        <sz val="10"/>
        <color indexed="8"/>
        <rFont val="Times New Roman"/>
        <family val="1"/>
      </rPr>
      <t>5</t>
    </r>
  </si>
  <si>
    <t>Х</t>
  </si>
  <si>
    <t>1. Указывается способ формирования фонда капитального ремонта: СС-специальный счет, РО-счет регионального оператора.</t>
  </si>
  <si>
    <t>2. Указывается способ управления МКД: ТСЖ-товарищество собственников жилья, ЖСК -жилищно-строительный кооператив, УК-управляющая организация.</t>
  </si>
  <si>
    <t xml:space="preserve">3. МКД, являющиеся объектами культурного наследия, включенными в реестр и выявленными объектами культурного наследия, обозначаются - ОКН.
</t>
  </si>
  <si>
    <t>4. Указывается в случае подачи заявки на предоставление государственной поддержки за счет средств федерального бюджета.</t>
  </si>
  <si>
    <t>5. Указывается объем привлеченных кредитных/заемных средств.".</t>
  </si>
  <si>
    <t>ЗАТО Видяево</t>
  </si>
  <si>
    <t xml:space="preserve">Итого  </t>
  </si>
  <si>
    <t>РО</t>
  </si>
  <si>
    <t>УК</t>
  </si>
  <si>
    <t>-</t>
  </si>
  <si>
    <t>Виды работ, установленные ч.1 ст.166 Жилищного Кодекса РФ</t>
  </si>
  <si>
    <t>Виды работ, установленные нормативным правовым актом субъекта РФ</t>
  </si>
  <si>
    <t xml:space="preserve"> ремонт подвальных помещений, относящихся к общему имуществу в многоквартирном доме
</t>
  </si>
  <si>
    <t xml:space="preserve">переустройство невентилируемой крыши на вентилируемую крышу, устройство выходов на кровлю
</t>
  </si>
  <si>
    <t xml:space="preserve">утепление фасада
</t>
  </si>
  <si>
    <t xml:space="preserve">энергетическое обследование
</t>
  </si>
  <si>
    <t xml:space="preserve">оценка технического состояния и проектирование капитального ремонта </t>
  </si>
  <si>
    <t>Всего, в том числе:</t>
  </si>
  <si>
    <t>горячего водоснабжения</t>
  </si>
  <si>
    <t>холодного водоснабжения</t>
  </si>
  <si>
    <t>водоотведения</t>
  </si>
  <si>
    <t>теплоснабжения</t>
  </si>
  <si>
    <t>модернизация  теплообменника</t>
  </si>
  <si>
    <t>электроснабженя</t>
  </si>
  <si>
    <t>газоснабжения</t>
  </si>
  <si>
    <t>* не более 1,5 % от стоимости строительно-монтажных работ".</t>
  </si>
  <si>
    <t>Итого</t>
  </si>
  <si>
    <t>ремонт или замена лифтового оборудования, признанного непригодным для эксплуатации, ремонт лифтовых шахт</t>
  </si>
  <si>
    <t>Заречная д. 41</t>
  </si>
  <si>
    <t>Заречная д. 54</t>
  </si>
  <si>
    <t>"Форма 1. Адресный перечень многоквартирных домов на 2020 год</t>
  </si>
  <si>
    <t>"Форма 2. Планируемые виды работ (услуг) по каждому конкретному многоквартирному дому на 2020 год</t>
  </si>
  <si>
    <t>Форма 3. Планируемые показатели выполнения работ по капитальному ремонту многоквартирных домов на 2020 год</t>
  </si>
  <si>
    <r>
      <t xml:space="preserve">к постановлению от </t>
    </r>
    <r>
      <rPr>
        <u val="single"/>
        <sz val="11"/>
        <rFont val="Times New Roman"/>
        <family val="1"/>
      </rPr>
      <t>13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июня</t>
    </r>
    <r>
      <rPr>
        <sz val="11"/>
        <rFont val="Times New Roman"/>
        <family val="1"/>
      </rPr>
      <t xml:space="preserve"> 2018 № </t>
    </r>
    <r>
      <rPr>
        <u val="single"/>
        <sz val="11"/>
        <rFont val="Times New Roman"/>
        <family val="1"/>
      </rPr>
      <t>517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</si>
</sst>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0.0"/>
    <numFmt numFmtId="174" formatCode="0.000"/>
    <numFmt numFmtId="175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0" fontId="5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2" fillId="0" borderId="1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2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50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4" fontId="52" fillId="0" borderId="10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textRotation="90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12" xfId="0" applyFont="1" applyBorder="1" applyAlignment="1">
      <alignment/>
    </xf>
    <xf numFmtId="0" fontId="0" fillId="0" borderId="12" xfId="0" applyBorder="1" applyAlignment="1">
      <alignment/>
    </xf>
    <xf numFmtId="4" fontId="52" fillId="0" borderId="10" xfId="0" applyNumberFormat="1" applyFont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3" fontId="50" fillId="0" borderId="10" xfId="0" applyNumberFormat="1" applyFont="1" applyFill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4" fontId="5" fillId="0" borderId="10" xfId="0" applyNumberFormat="1" applyFont="1" applyFill="1" applyBorder="1" applyAlignment="1">
      <alignment horizontal="right" vertical="center" wrapText="1"/>
    </xf>
    <xf numFmtId="4" fontId="50" fillId="0" borderId="10" xfId="0" applyNumberFormat="1" applyFont="1" applyFill="1" applyBorder="1" applyAlignment="1">
      <alignment horizontal="right" vertical="center"/>
    </xf>
    <xf numFmtId="172" fontId="6" fillId="10" borderId="10" xfId="60" applyNumberFormat="1" applyFont="1" applyFill="1" applyBorder="1" applyAlignment="1">
      <alignment horizontal="right" vertical="center" wrapText="1"/>
    </xf>
    <xf numFmtId="4" fontId="50" fillId="0" borderId="10" xfId="0" applyNumberFormat="1" applyFont="1" applyBorder="1" applyAlignment="1">
      <alignment/>
    </xf>
    <xf numFmtId="4" fontId="53" fillId="0" borderId="10" xfId="0" applyNumberFormat="1" applyFont="1" applyBorder="1" applyAlignment="1">
      <alignment horizontal="center"/>
    </xf>
    <xf numFmtId="4" fontId="50" fillId="0" borderId="10" xfId="0" applyNumberFormat="1" applyFont="1" applyFill="1" applyBorder="1" applyAlignment="1">
      <alignment horizontal="right" vertical="center" wrapText="1"/>
    </xf>
    <xf numFmtId="4" fontId="52" fillId="0" borderId="10" xfId="0" applyNumberFormat="1" applyFont="1" applyBorder="1" applyAlignment="1">
      <alignment horizontal="right" vertical="center"/>
    </xf>
    <xf numFmtId="4" fontId="52" fillId="0" borderId="10" xfId="0" applyNumberFormat="1" applyFont="1" applyFill="1" applyBorder="1" applyAlignment="1">
      <alignment horizontal="right" vertical="center"/>
    </xf>
    <xf numFmtId="0" fontId="52" fillId="0" borderId="10" xfId="0" applyFont="1" applyFill="1" applyBorder="1" applyAlignment="1">
      <alignment horizontal="center" vertical="center"/>
    </xf>
    <xf numFmtId="3" fontId="52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4" fontId="52" fillId="33" borderId="10" xfId="0" applyNumberFormat="1" applyFont="1" applyFill="1" applyBorder="1" applyAlignment="1">
      <alignment horizontal="right" vertical="center"/>
    </xf>
    <xf numFmtId="4" fontId="53" fillId="0" borderId="10" xfId="0" applyNumberFormat="1" applyFont="1" applyFill="1" applyBorder="1" applyAlignment="1">
      <alignment horizontal="right"/>
    </xf>
    <xf numFmtId="2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4" fontId="50" fillId="0" borderId="10" xfId="0" applyNumberFormat="1" applyFont="1" applyFill="1" applyBorder="1" applyAlignment="1">
      <alignment horizontal="right"/>
    </xf>
    <xf numFmtId="0" fontId="52" fillId="0" borderId="10" xfId="0" applyFont="1" applyFill="1" applyBorder="1" applyAlignment="1">
      <alignment horizontal="center" vertical="center" wrapText="1"/>
    </xf>
    <xf numFmtId="4" fontId="53" fillId="0" borderId="0" xfId="0" applyNumberFormat="1" applyFont="1" applyFill="1" applyAlignment="1">
      <alignment horizontal="right"/>
    </xf>
    <xf numFmtId="4" fontId="52" fillId="0" borderId="10" xfId="0" applyNumberFormat="1" applyFont="1" applyFill="1" applyBorder="1" applyAlignment="1">
      <alignment horizontal="right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172" fontId="6" fillId="0" borderId="10" xfId="6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171" fontId="7" fillId="0" borderId="10" xfId="60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4" fontId="52" fillId="0" borderId="11" xfId="0" applyNumberFormat="1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right" vertical="center" wrapText="1"/>
    </xf>
    <xf numFmtId="172" fontId="7" fillId="0" borderId="10" xfId="60" applyNumberFormat="1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textRotation="90" wrapText="1"/>
    </xf>
    <xf numFmtId="0" fontId="50" fillId="0" borderId="14" xfId="0" applyFont="1" applyFill="1" applyBorder="1" applyAlignment="1">
      <alignment horizontal="center" vertical="center" textRotation="90" wrapText="1"/>
    </xf>
    <xf numFmtId="0" fontId="50" fillId="0" borderId="15" xfId="0" applyFont="1" applyFill="1" applyBorder="1" applyAlignment="1">
      <alignment horizontal="center" vertical="center" textRotation="90" wrapText="1"/>
    </xf>
    <xf numFmtId="0" fontId="50" fillId="0" borderId="13" xfId="0" applyFont="1" applyFill="1" applyBorder="1" applyAlignment="1">
      <alignment horizontal="center" vertical="center" textRotation="90"/>
    </xf>
    <xf numFmtId="0" fontId="50" fillId="0" borderId="14" xfId="0" applyFont="1" applyFill="1" applyBorder="1" applyAlignment="1">
      <alignment horizontal="center" vertical="center" textRotation="90"/>
    </xf>
    <xf numFmtId="0" fontId="50" fillId="0" borderId="15" xfId="0" applyFont="1" applyFill="1" applyBorder="1" applyAlignment="1">
      <alignment horizontal="center" vertical="center" textRotation="90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textRotation="90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51" fillId="0" borderId="12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top" wrapText="1"/>
    </xf>
    <xf numFmtId="0" fontId="50" fillId="0" borderId="16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50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textRotation="90" wrapText="1"/>
    </xf>
    <xf numFmtId="0" fontId="52" fillId="0" borderId="19" xfId="0" applyFont="1" applyBorder="1" applyAlignment="1">
      <alignment horizontal="center" vertical="center" textRotation="90" wrapText="1"/>
    </xf>
    <xf numFmtId="0" fontId="52" fillId="0" borderId="20" xfId="0" applyFont="1" applyBorder="1" applyAlignment="1">
      <alignment horizontal="center" vertical="center" textRotation="90" wrapText="1"/>
    </xf>
    <xf numFmtId="0" fontId="52" fillId="0" borderId="21" xfId="0" applyFont="1" applyBorder="1" applyAlignment="1">
      <alignment horizontal="center" vertical="center" textRotation="90" wrapText="1"/>
    </xf>
    <xf numFmtId="0" fontId="52" fillId="0" borderId="10" xfId="0" applyFont="1" applyBorder="1" applyAlignment="1">
      <alignment horizontal="center" vertical="center" textRotation="90" wrapText="1"/>
    </xf>
    <xf numFmtId="0" fontId="54" fillId="0" borderId="0" xfId="0" applyFont="1" applyBorder="1" applyAlignment="1">
      <alignment horizontal="left"/>
    </xf>
    <xf numFmtId="0" fontId="52" fillId="0" borderId="10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3" xfId="0" applyFont="1" applyBorder="1" applyAlignment="1">
      <alignment horizontal="center" vertical="center" textRotation="90" wrapText="1"/>
    </xf>
    <xf numFmtId="0" fontId="52" fillId="0" borderId="15" xfId="0" applyFont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tabSelected="1" view="pageBreakPreview" zoomScaleSheetLayoutView="100" zoomScalePageLayoutView="0" workbookViewId="0" topLeftCell="B1">
      <selection activeCell="T2" sqref="T2:X2"/>
    </sheetView>
  </sheetViews>
  <sheetFormatPr defaultColWidth="9.140625" defaultRowHeight="15"/>
  <cols>
    <col min="1" max="1" width="3.57421875" style="7" customWidth="1"/>
    <col min="2" max="2" width="14.00390625" style="7" customWidth="1"/>
    <col min="3" max="3" width="5.421875" style="7" customWidth="1"/>
    <col min="4" max="4" width="6.8515625" style="7" customWidth="1"/>
    <col min="5" max="5" width="4.57421875" style="7" customWidth="1"/>
    <col min="6" max="6" width="5.8515625" style="7" customWidth="1"/>
    <col min="7" max="7" width="5.00390625" style="7" customWidth="1"/>
    <col min="8" max="8" width="8.57421875" style="7" customWidth="1"/>
    <col min="9" max="9" width="8.8515625" style="7" customWidth="1"/>
    <col min="10" max="11" width="9.28125" style="7" customWidth="1"/>
    <col min="12" max="12" width="11.8515625" style="7" customWidth="1"/>
    <col min="13" max="13" width="6.00390625" style="7" customWidth="1"/>
    <col min="14" max="14" width="9.00390625" style="7" customWidth="1"/>
    <col min="15" max="15" width="13.28125" style="7" customWidth="1"/>
    <col min="16" max="16" width="12.140625" style="7" customWidth="1"/>
    <col min="17" max="17" width="8.7109375" style="7" customWidth="1"/>
    <col min="18" max="18" width="9.28125" style="7" customWidth="1"/>
    <col min="19" max="19" width="12.28125" style="7" customWidth="1"/>
    <col min="20" max="16384" width="9.140625" style="7" customWidth="1"/>
  </cols>
  <sheetData>
    <row r="1" spans="22:24" s="12" customFormat="1" ht="14.25" customHeight="1">
      <c r="V1" s="13"/>
      <c r="W1" s="82" t="s">
        <v>42</v>
      </c>
      <c r="X1" s="82"/>
    </row>
    <row r="2" spans="20:24" s="12" customFormat="1" ht="15">
      <c r="T2" s="83" t="s">
        <v>89</v>
      </c>
      <c r="U2" s="83"/>
      <c r="V2" s="83"/>
      <c r="W2" s="83"/>
      <c r="X2" s="83"/>
    </row>
    <row r="3" s="12" customFormat="1" ht="15"/>
    <row r="4" spans="1:24" ht="21" customHeight="1">
      <c r="A4" s="84" t="s">
        <v>86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</row>
    <row r="5" spans="1:24" ht="30" customHeight="1">
      <c r="A5" s="75" t="s">
        <v>0</v>
      </c>
      <c r="B5" s="75" t="s">
        <v>1</v>
      </c>
      <c r="C5" s="67" t="s">
        <v>47</v>
      </c>
      <c r="D5" s="67" t="s">
        <v>48</v>
      </c>
      <c r="E5" s="67" t="s">
        <v>49</v>
      </c>
      <c r="F5" s="80" t="s">
        <v>2</v>
      </c>
      <c r="G5" s="81"/>
      <c r="H5" s="70" t="s">
        <v>3</v>
      </c>
      <c r="I5" s="70" t="s">
        <v>4</v>
      </c>
      <c r="J5" s="70" t="s">
        <v>5</v>
      </c>
      <c r="K5" s="67" t="s">
        <v>6</v>
      </c>
      <c r="L5" s="73" t="s">
        <v>7</v>
      </c>
      <c r="M5" s="74"/>
      <c r="N5" s="67" t="s">
        <v>8</v>
      </c>
      <c r="O5" s="79" t="s">
        <v>9</v>
      </c>
      <c r="P5" s="79"/>
      <c r="Q5" s="79"/>
      <c r="R5" s="79"/>
      <c r="S5" s="79"/>
      <c r="T5" s="79"/>
      <c r="U5" s="67" t="s">
        <v>10</v>
      </c>
      <c r="V5" s="67" t="s">
        <v>11</v>
      </c>
      <c r="W5" s="67" t="s">
        <v>50</v>
      </c>
      <c r="X5" s="78" t="s">
        <v>51</v>
      </c>
    </row>
    <row r="6" spans="1:24" ht="15" customHeight="1">
      <c r="A6" s="76"/>
      <c r="B6" s="76"/>
      <c r="C6" s="68"/>
      <c r="D6" s="68"/>
      <c r="E6" s="68"/>
      <c r="F6" s="67" t="s">
        <v>12</v>
      </c>
      <c r="G6" s="67" t="s">
        <v>13</v>
      </c>
      <c r="H6" s="71"/>
      <c r="I6" s="71"/>
      <c r="J6" s="71"/>
      <c r="K6" s="68"/>
      <c r="L6" s="67" t="s">
        <v>14</v>
      </c>
      <c r="M6" s="67" t="s">
        <v>15</v>
      </c>
      <c r="N6" s="68"/>
      <c r="O6" s="78" t="s">
        <v>14</v>
      </c>
      <c r="P6" s="79" t="s">
        <v>16</v>
      </c>
      <c r="Q6" s="79"/>
      <c r="R6" s="79"/>
      <c r="S6" s="79"/>
      <c r="T6" s="79"/>
      <c r="U6" s="68"/>
      <c r="V6" s="68"/>
      <c r="W6" s="68"/>
      <c r="X6" s="78"/>
    </row>
    <row r="7" spans="1:24" ht="177.75" customHeight="1">
      <c r="A7" s="76"/>
      <c r="B7" s="76"/>
      <c r="C7" s="68"/>
      <c r="D7" s="68"/>
      <c r="E7" s="68"/>
      <c r="F7" s="68"/>
      <c r="G7" s="68"/>
      <c r="H7" s="71"/>
      <c r="I7" s="71"/>
      <c r="J7" s="71"/>
      <c r="K7" s="69"/>
      <c r="L7" s="69"/>
      <c r="M7" s="69"/>
      <c r="N7" s="69"/>
      <c r="O7" s="78"/>
      <c r="P7" s="26" t="s">
        <v>52</v>
      </c>
      <c r="Q7" s="26" t="s">
        <v>53</v>
      </c>
      <c r="R7" s="26" t="s">
        <v>17</v>
      </c>
      <c r="S7" s="26" t="s">
        <v>18</v>
      </c>
      <c r="T7" s="26" t="s">
        <v>54</v>
      </c>
      <c r="U7" s="69"/>
      <c r="V7" s="69"/>
      <c r="W7" s="68"/>
      <c r="X7" s="78"/>
    </row>
    <row r="8" spans="1:24" ht="48" customHeight="1">
      <c r="A8" s="77"/>
      <c r="B8" s="77"/>
      <c r="C8" s="69"/>
      <c r="D8" s="69"/>
      <c r="E8" s="69"/>
      <c r="F8" s="69"/>
      <c r="G8" s="69"/>
      <c r="H8" s="72"/>
      <c r="I8" s="72"/>
      <c r="J8" s="72"/>
      <c r="K8" s="1" t="s">
        <v>19</v>
      </c>
      <c r="L8" s="1" t="s">
        <v>19</v>
      </c>
      <c r="M8" s="1" t="s">
        <v>19</v>
      </c>
      <c r="N8" s="1" t="s">
        <v>20</v>
      </c>
      <c r="O8" s="1" t="s">
        <v>21</v>
      </c>
      <c r="P8" s="1" t="s">
        <v>21</v>
      </c>
      <c r="Q8" s="1" t="s">
        <v>21</v>
      </c>
      <c r="R8" s="1" t="s">
        <v>21</v>
      </c>
      <c r="S8" s="1" t="s">
        <v>21</v>
      </c>
      <c r="T8" s="1" t="s">
        <v>21</v>
      </c>
      <c r="U8" s="1" t="s">
        <v>22</v>
      </c>
      <c r="V8" s="1" t="s">
        <v>22</v>
      </c>
      <c r="W8" s="69"/>
      <c r="X8" s="78"/>
    </row>
    <row r="9" spans="1:24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27">
        <v>24</v>
      </c>
    </row>
    <row r="10" spans="1:24" ht="12.75">
      <c r="A10" s="86" t="s">
        <v>61</v>
      </c>
      <c r="B10" s="87"/>
      <c r="C10" s="20"/>
      <c r="D10" s="20"/>
      <c r="E10" s="2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8"/>
    </row>
    <row r="11" spans="1:25" s="51" customFormat="1" ht="12.75">
      <c r="A11" s="46">
        <v>1</v>
      </c>
      <c r="B11" s="3" t="s">
        <v>84</v>
      </c>
      <c r="C11" s="2" t="s">
        <v>63</v>
      </c>
      <c r="D11" s="2" t="s">
        <v>64</v>
      </c>
      <c r="E11" s="2" t="s">
        <v>65</v>
      </c>
      <c r="F11" s="19">
        <v>1983</v>
      </c>
      <c r="G11" s="2">
        <v>2013</v>
      </c>
      <c r="H11" s="2" t="s">
        <v>41</v>
      </c>
      <c r="I11" s="2">
        <v>5</v>
      </c>
      <c r="J11" s="2">
        <v>5</v>
      </c>
      <c r="K11" s="11">
        <v>3983</v>
      </c>
      <c r="L11" s="11">
        <v>3449.3</v>
      </c>
      <c r="M11" s="2"/>
      <c r="N11" s="46">
        <v>168</v>
      </c>
      <c r="O11" s="36">
        <f>'Прил 2'!C11</f>
        <v>1777197.6760000002</v>
      </c>
      <c r="P11" s="11"/>
      <c r="Q11" s="11"/>
      <c r="R11" s="11"/>
      <c r="S11" s="52">
        <f>O11</f>
        <v>1777197.6760000002</v>
      </c>
      <c r="T11" s="11"/>
      <c r="U11" s="37">
        <v>515.23</v>
      </c>
      <c r="V11" s="41">
        <v>11145</v>
      </c>
      <c r="W11" s="2">
        <v>2020</v>
      </c>
      <c r="X11" s="2">
        <v>2020</v>
      </c>
      <c r="Y11" s="50">
        <f>O11/L11</f>
        <v>515.2343014524687</v>
      </c>
    </row>
    <row r="12" spans="1:25" s="51" customFormat="1" ht="12.75">
      <c r="A12" s="46">
        <v>2</v>
      </c>
      <c r="B12" s="3" t="s">
        <v>85</v>
      </c>
      <c r="C12" s="2" t="s">
        <v>63</v>
      </c>
      <c r="D12" s="2" t="s">
        <v>64</v>
      </c>
      <c r="E12" s="2" t="s">
        <v>65</v>
      </c>
      <c r="F12" s="19">
        <v>1993</v>
      </c>
      <c r="G12" s="2">
        <v>2014</v>
      </c>
      <c r="H12" s="2" t="s">
        <v>41</v>
      </c>
      <c r="I12" s="2">
        <v>5</v>
      </c>
      <c r="J12" s="2">
        <v>4</v>
      </c>
      <c r="K12" s="11">
        <v>4679.2</v>
      </c>
      <c r="L12" s="11">
        <v>4201.5</v>
      </c>
      <c r="M12" s="2"/>
      <c r="N12" s="46">
        <v>187</v>
      </c>
      <c r="O12" s="36">
        <f>'Прил 2'!C12</f>
        <v>4697371.53375</v>
      </c>
      <c r="P12" s="11"/>
      <c r="Q12" s="11"/>
      <c r="R12" s="11"/>
      <c r="S12" s="52">
        <f>O12</f>
        <v>4697371.53375</v>
      </c>
      <c r="T12" s="11"/>
      <c r="U12" s="37">
        <v>1118.02</v>
      </c>
      <c r="V12" s="41">
        <v>11145</v>
      </c>
      <c r="W12" s="2">
        <v>2020</v>
      </c>
      <c r="X12" s="2">
        <v>2020</v>
      </c>
      <c r="Y12" s="50">
        <f>O12/L12</f>
        <v>1118.0225</v>
      </c>
    </row>
    <row r="13" spans="1:24" ht="12.75">
      <c r="A13" s="86" t="s">
        <v>62</v>
      </c>
      <c r="B13" s="87"/>
      <c r="C13" s="21" t="s">
        <v>55</v>
      </c>
      <c r="D13" s="21" t="s">
        <v>55</v>
      </c>
      <c r="E13" s="21" t="s">
        <v>55</v>
      </c>
      <c r="F13" s="2" t="s">
        <v>55</v>
      </c>
      <c r="G13" s="2" t="s">
        <v>55</v>
      </c>
      <c r="H13" s="2" t="s">
        <v>55</v>
      </c>
      <c r="I13" s="2" t="s">
        <v>55</v>
      </c>
      <c r="J13" s="2" t="s">
        <v>55</v>
      </c>
      <c r="K13" s="11">
        <f>SUM(K11:K12)</f>
        <v>8662.2</v>
      </c>
      <c r="L13" s="11">
        <f>SUM(L11:L12)</f>
        <v>7650.8</v>
      </c>
      <c r="M13" s="2"/>
      <c r="N13" s="33">
        <f>SUM(N11:N12)</f>
        <v>355</v>
      </c>
      <c r="O13" s="39">
        <f>SUM(O11:O12)</f>
        <v>6474569.20975</v>
      </c>
      <c r="P13" s="11"/>
      <c r="Q13" s="11"/>
      <c r="R13" s="11"/>
      <c r="S13" s="37">
        <f>SUM(S11:S12)</f>
        <v>6474569.20975</v>
      </c>
      <c r="T13" s="11"/>
      <c r="U13" s="11"/>
      <c r="V13" s="11"/>
      <c r="W13" s="2"/>
      <c r="X13" s="27"/>
    </row>
    <row r="15" ht="12.75">
      <c r="A15" s="7" t="s">
        <v>56</v>
      </c>
    </row>
    <row r="16" ht="12.75">
      <c r="A16" s="7" t="s">
        <v>57</v>
      </c>
    </row>
    <row r="17" spans="1:24" ht="15" customHeight="1">
      <c r="A17" s="85" t="s">
        <v>58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</row>
    <row r="18" spans="1:23" ht="12.75">
      <c r="A18" s="88" t="s">
        <v>59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</row>
    <row r="19" spans="1:24" ht="15" customHeight="1">
      <c r="A19" s="85" t="s">
        <v>60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</row>
    <row r="20" spans="13:14" ht="12.75">
      <c r="M20" s="29"/>
      <c r="N20" s="29"/>
    </row>
  </sheetData>
  <sheetProtection/>
  <mergeCells count="31">
    <mergeCell ref="H5:H8"/>
    <mergeCell ref="L6:L7"/>
    <mergeCell ref="J5:J8"/>
    <mergeCell ref="W5:W8"/>
    <mergeCell ref="X5:X8"/>
    <mergeCell ref="P6:T6"/>
    <mergeCell ref="A19:X19"/>
    <mergeCell ref="A10:B10"/>
    <mergeCell ref="A13:B13"/>
    <mergeCell ref="A17:X17"/>
    <mergeCell ref="A18:W18"/>
    <mergeCell ref="U5:U7"/>
    <mergeCell ref="A5:A8"/>
    <mergeCell ref="O5:T5"/>
    <mergeCell ref="E5:E8"/>
    <mergeCell ref="F5:G5"/>
    <mergeCell ref="W1:X1"/>
    <mergeCell ref="T2:X2"/>
    <mergeCell ref="A4:X4"/>
    <mergeCell ref="C5:C8"/>
    <mergeCell ref="D5:D8"/>
    <mergeCell ref="K5:K7"/>
    <mergeCell ref="I5:I8"/>
    <mergeCell ref="N5:N7"/>
    <mergeCell ref="L5:M5"/>
    <mergeCell ref="V5:V7"/>
    <mergeCell ref="B5:B8"/>
    <mergeCell ref="F6:F8"/>
    <mergeCell ref="G6:G8"/>
    <mergeCell ref="M6:M7"/>
    <mergeCell ref="O6:O7"/>
  </mergeCells>
  <printOptions/>
  <pageMargins left="0.7" right="0.7" top="0.75" bottom="0.75" header="0.3" footer="0.3"/>
  <pageSetup fitToHeight="0" fitToWidth="1" orientation="landscape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"/>
  <sheetViews>
    <sheetView view="pageBreakPreview" zoomScale="90" zoomScaleSheetLayoutView="90" zoomScalePageLayoutView="0" workbookViewId="0" topLeftCell="A1">
      <selection activeCell="W3" sqref="W3"/>
    </sheetView>
  </sheetViews>
  <sheetFormatPr defaultColWidth="9.140625" defaultRowHeight="15"/>
  <cols>
    <col min="1" max="1" width="5.421875" style="0" customWidth="1"/>
    <col min="2" max="2" width="13.140625" style="0" customWidth="1"/>
    <col min="3" max="3" width="12.57421875" style="0" customWidth="1"/>
    <col min="4" max="4" width="12.421875" style="0" customWidth="1"/>
    <col min="5" max="5" width="10.7109375" style="0" customWidth="1"/>
    <col min="6" max="6" width="10.28125" style="0" customWidth="1"/>
    <col min="7" max="7" width="6.28125" style="0" customWidth="1"/>
    <col min="8" max="8" width="5.8515625" style="0" customWidth="1"/>
    <col min="9" max="9" width="4.7109375" style="0" customWidth="1"/>
    <col min="10" max="10" width="4.8515625" style="0" customWidth="1"/>
    <col min="11" max="12" width="4.7109375" style="0" customWidth="1"/>
    <col min="13" max="13" width="6.421875" style="0" customWidth="1"/>
    <col min="14" max="14" width="8.28125" style="0" customWidth="1"/>
    <col min="15" max="15" width="12.7109375" style="0" customWidth="1"/>
    <col min="16" max="16" width="5.7109375" style="0" bestFit="1" customWidth="1"/>
    <col min="17" max="17" width="5.00390625" style="0" customWidth="1"/>
    <col min="18" max="18" width="7.7109375" style="0" customWidth="1"/>
    <col min="19" max="19" width="13.8515625" style="0" customWidth="1"/>
    <col min="20" max="20" width="5.7109375" style="0" customWidth="1"/>
    <col min="21" max="21" width="5.57421875" style="0" customWidth="1"/>
    <col min="22" max="22" width="9.140625" style="0" customWidth="1"/>
    <col min="23" max="24" width="6.421875" style="0" customWidth="1"/>
    <col min="25" max="25" width="6.140625" style="0" customWidth="1"/>
    <col min="26" max="26" width="5.140625" style="0" customWidth="1"/>
    <col min="27" max="27" width="6.28125" style="0" customWidth="1"/>
    <col min="28" max="28" width="11.00390625" style="0" customWidth="1"/>
    <col min="29" max="29" width="7.8515625" style="0" customWidth="1"/>
  </cols>
  <sheetData>
    <row r="1" spans="15:29" s="12" customFormat="1" ht="14.25" customHeight="1">
      <c r="O1" s="82"/>
      <c r="P1" s="82"/>
      <c r="Q1" s="82"/>
      <c r="AA1" s="82" t="s">
        <v>43</v>
      </c>
      <c r="AB1" s="82"/>
      <c r="AC1" s="82"/>
    </row>
    <row r="2" spans="11:29" s="12" customFormat="1" ht="14.25" customHeight="1">
      <c r="K2" s="83"/>
      <c r="L2" s="83"/>
      <c r="M2" s="83"/>
      <c r="N2" s="83"/>
      <c r="O2" s="83"/>
      <c r="P2" s="83"/>
      <c r="Q2" s="83"/>
      <c r="W2" s="83" t="s">
        <v>89</v>
      </c>
      <c r="X2" s="83"/>
      <c r="Y2" s="83"/>
      <c r="Z2" s="83"/>
      <c r="AA2" s="83"/>
      <c r="AB2" s="83"/>
      <c r="AC2" s="83"/>
    </row>
    <row r="3" s="12" customFormat="1" ht="15"/>
    <row r="4" spans="1:30" ht="15">
      <c r="A4" s="84" t="s">
        <v>87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4"/>
    </row>
    <row r="5" spans="1:30" ht="39.75" customHeight="1">
      <c r="A5" s="89" t="s">
        <v>23</v>
      </c>
      <c r="B5" s="89" t="s">
        <v>1</v>
      </c>
      <c r="C5" s="89" t="s">
        <v>24</v>
      </c>
      <c r="D5" s="90" t="s">
        <v>66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104" t="s">
        <v>67</v>
      </c>
      <c r="W5" s="104"/>
      <c r="X5" s="104"/>
      <c r="Y5" s="104"/>
      <c r="Z5" s="104"/>
      <c r="AA5" s="104"/>
      <c r="AB5" s="104"/>
      <c r="AC5" s="104"/>
      <c r="AD5" s="5"/>
    </row>
    <row r="6" spans="1:30" ht="19.5" customHeight="1">
      <c r="A6" s="89"/>
      <c r="B6" s="89"/>
      <c r="C6" s="89"/>
      <c r="D6" s="90" t="s">
        <v>25</v>
      </c>
      <c r="E6" s="91"/>
      <c r="F6" s="91"/>
      <c r="G6" s="91"/>
      <c r="H6" s="91"/>
      <c r="I6" s="91"/>
      <c r="J6" s="91"/>
      <c r="K6" s="92"/>
      <c r="L6" s="93" t="s">
        <v>83</v>
      </c>
      <c r="M6" s="94"/>
      <c r="N6" s="97" t="s">
        <v>26</v>
      </c>
      <c r="O6" s="97"/>
      <c r="P6" s="93" t="s">
        <v>68</v>
      </c>
      <c r="Q6" s="94"/>
      <c r="R6" s="97" t="s">
        <v>27</v>
      </c>
      <c r="S6" s="97"/>
      <c r="T6" s="97" t="s">
        <v>28</v>
      </c>
      <c r="U6" s="97"/>
      <c r="V6" s="97" t="s">
        <v>40</v>
      </c>
      <c r="W6" s="93" t="s">
        <v>69</v>
      </c>
      <c r="X6" s="94"/>
      <c r="Y6" s="93" t="s">
        <v>70</v>
      </c>
      <c r="Z6" s="94"/>
      <c r="AA6" s="102" t="s">
        <v>71</v>
      </c>
      <c r="AB6" s="97" t="s">
        <v>72</v>
      </c>
      <c r="AC6" s="97" t="s">
        <v>39</v>
      </c>
      <c r="AD6" s="5"/>
    </row>
    <row r="7" spans="1:30" ht="158.25" customHeight="1">
      <c r="A7" s="89"/>
      <c r="B7" s="89"/>
      <c r="C7" s="89"/>
      <c r="D7" s="22" t="s">
        <v>73</v>
      </c>
      <c r="E7" s="22" t="s">
        <v>74</v>
      </c>
      <c r="F7" s="22" t="s">
        <v>75</v>
      </c>
      <c r="G7" s="22" t="s">
        <v>76</v>
      </c>
      <c r="H7" s="22" t="s">
        <v>77</v>
      </c>
      <c r="I7" s="22" t="s">
        <v>78</v>
      </c>
      <c r="J7" s="22" t="s">
        <v>79</v>
      </c>
      <c r="K7" s="22" t="s">
        <v>80</v>
      </c>
      <c r="L7" s="95"/>
      <c r="M7" s="96"/>
      <c r="N7" s="97"/>
      <c r="O7" s="97"/>
      <c r="P7" s="95"/>
      <c r="Q7" s="96"/>
      <c r="R7" s="97"/>
      <c r="S7" s="97"/>
      <c r="T7" s="97"/>
      <c r="U7" s="97"/>
      <c r="V7" s="97"/>
      <c r="W7" s="95"/>
      <c r="X7" s="96"/>
      <c r="Y7" s="95"/>
      <c r="Z7" s="96"/>
      <c r="AA7" s="103"/>
      <c r="AB7" s="97"/>
      <c r="AC7" s="97"/>
      <c r="AD7" s="5"/>
    </row>
    <row r="8" spans="1:30" ht="21" customHeight="1">
      <c r="A8" s="89"/>
      <c r="B8" s="89"/>
      <c r="C8" s="23" t="s">
        <v>21</v>
      </c>
      <c r="D8" s="23" t="s">
        <v>21</v>
      </c>
      <c r="E8" s="23" t="s">
        <v>21</v>
      </c>
      <c r="F8" s="23" t="s">
        <v>21</v>
      </c>
      <c r="G8" s="23" t="s">
        <v>21</v>
      </c>
      <c r="H8" s="23" t="s">
        <v>21</v>
      </c>
      <c r="I8" s="23" t="s">
        <v>21</v>
      </c>
      <c r="J8" s="23" t="s">
        <v>21</v>
      </c>
      <c r="K8" s="23" t="s">
        <v>21</v>
      </c>
      <c r="L8" s="23" t="s">
        <v>29</v>
      </c>
      <c r="M8" s="23" t="s">
        <v>21</v>
      </c>
      <c r="N8" s="23" t="s">
        <v>30</v>
      </c>
      <c r="O8" s="23" t="s">
        <v>21</v>
      </c>
      <c r="P8" s="23" t="s">
        <v>30</v>
      </c>
      <c r="Q8" s="23" t="s">
        <v>21</v>
      </c>
      <c r="R8" s="23" t="s">
        <v>30</v>
      </c>
      <c r="S8" s="23" t="s">
        <v>21</v>
      </c>
      <c r="T8" s="23" t="s">
        <v>31</v>
      </c>
      <c r="U8" s="23" t="s">
        <v>21</v>
      </c>
      <c r="V8" s="23" t="s">
        <v>21</v>
      </c>
      <c r="W8" s="23" t="s">
        <v>30</v>
      </c>
      <c r="X8" s="23" t="s">
        <v>21</v>
      </c>
      <c r="Y8" s="23" t="s">
        <v>30</v>
      </c>
      <c r="Z8" s="23" t="s">
        <v>21</v>
      </c>
      <c r="AA8" s="23" t="s">
        <v>32</v>
      </c>
      <c r="AB8" s="23" t="s">
        <v>32</v>
      </c>
      <c r="AC8" s="23" t="s">
        <v>21</v>
      </c>
      <c r="AD8" s="5"/>
    </row>
    <row r="9" spans="1:30" ht="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6">
        <v>21</v>
      </c>
      <c r="V9" s="6">
        <v>22</v>
      </c>
      <c r="W9" s="6">
        <v>23</v>
      </c>
      <c r="X9" s="6">
        <v>24</v>
      </c>
      <c r="Y9" s="6">
        <v>25</v>
      </c>
      <c r="Z9" s="6">
        <v>26</v>
      </c>
      <c r="AA9" s="6">
        <v>27</v>
      </c>
      <c r="AB9" s="6">
        <v>28</v>
      </c>
      <c r="AC9" s="6">
        <v>29</v>
      </c>
      <c r="AD9" s="5"/>
    </row>
    <row r="10" spans="1:30" ht="15">
      <c r="A10" s="99" t="s">
        <v>61</v>
      </c>
      <c r="B10" s="99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5"/>
    </row>
    <row r="11" spans="1:30" s="62" customFormat="1" ht="15.75">
      <c r="A11" s="53">
        <v>1</v>
      </c>
      <c r="B11" s="32" t="str">
        <f>'Прил 1'!B11</f>
        <v>Заречная д. 41</v>
      </c>
      <c r="C11" s="49">
        <f>D11+V11</f>
        <v>1777197.6760000002</v>
      </c>
      <c r="D11" s="54">
        <f>E11+F11-0.01</f>
        <v>1750933.6560000002</v>
      </c>
      <c r="E11" s="55">
        <f>'Прил 1'!L11*293.24</f>
        <v>1011472.7320000001</v>
      </c>
      <c r="F11" s="55">
        <f>'Прил 1'!L11*214.38</f>
        <v>739460.934</v>
      </c>
      <c r="G11" s="53"/>
      <c r="H11" s="56"/>
      <c r="I11" s="53"/>
      <c r="J11" s="53"/>
      <c r="K11" s="53"/>
      <c r="L11" s="53"/>
      <c r="M11" s="44"/>
      <c r="N11" s="44"/>
      <c r="O11" s="15"/>
      <c r="P11" s="53"/>
      <c r="Q11" s="44"/>
      <c r="R11" s="44"/>
      <c r="S11" s="57"/>
      <c r="T11" s="44"/>
      <c r="U11" s="44"/>
      <c r="V11" s="58">
        <v>26264.02</v>
      </c>
      <c r="W11" s="44"/>
      <c r="X11" s="44"/>
      <c r="Y11" s="44"/>
      <c r="Z11" s="44"/>
      <c r="AA11" s="44"/>
      <c r="AB11" s="59"/>
      <c r="AC11" s="60"/>
      <c r="AD11" s="61"/>
    </row>
    <row r="12" spans="1:30" s="62" customFormat="1" ht="15">
      <c r="A12" s="53">
        <v>2</v>
      </c>
      <c r="B12" s="32" t="str">
        <f>'Прил 1'!B12</f>
        <v>Заречная д. 54</v>
      </c>
      <c r="C12" s="43">
        <f>S12+V12</f>
        <v>4697371.53375</v>
      </c>
      <c r="D12" s="63"/>
      <c r="E12" s="64"/>
      <c r="F12" s="64"/>
      <c r="G12" s="53"/>
      <c r="H12" s="56"/>
      <c r="I12" s="53"/>
      <c r="J12" s="53"/>
      <c r="K12" s="53"/>
      <c r="L12" s="53"/>
      <c r="M12" s="44"/>
      <c r="N12" s="44"/>
      <c r="O12" s="53"/>
      <c r="P12" s="53"/>
      <c r="Q12" s="44"/>
      <c r="R12" s="44">
        <v>3000</v>
      </c>
      <c r="S12" s="65">
        <f>'Прил 1'!L12*1101.5</f>
        <v>4627952.25</v>
      </c>
      <c r="T12" s="44"/>
      <c r="U12" s="44"/>
      <c r="V12" s="66">
        <f>S12*0.015</f>
        <v>69419.28375</v>
      </c>
      <c r="W12" s="44"/>
      <c r="X12" s="44"/>
      <c r="Y12" s="44"/>
      <c r="Z12" s="44"/>
      <c r="AA12" s="44"/>
      <c r="AB12" s="16"/>
      <c r="AC12" s="60"/>
      <c r="AD12" s="61"/>
    </row>
    <row r="13" spans="1:29" ht="15">
      <c r="A13" s="100" t="s">
        <v>82</v>
      </c>
      <c r="B13" s="101"/>
      <c r="C13" s="42">
        <f>SUM(C11:C12)</f>
        <v>6474569.20975</v>
      </c>
      <c r="D13" s="48">
        <f>D11</f>
        <v>1750933.6560000002</v>
      </c>
      <c r="E13" s="42">
        <f>SUM(E11:E12)</f>
        <v>1011472.7320000001</v>
      </c>
      <c r="F13" s="42">
        <f>SUM(F11:F12)</f>
        <v>739460.934</v>
      </c>
      <c r="G13" s="31"/>
      <c r="H13" s="31"/>
      <c r="I13" s="31"/>
      <c r="J13" s="31"/>
      <c r="K13" s="31"/>
      <c r="L13" s="31"/>
      <c r="M13" s="31"/>
      <c r="N13" s="34"/>
      <c r="O13" s="31"/>
      <c r="P13" s="31"/>
      <c r="Q13" s="31"/>
      <c r="R13" s="34">
        <f>SUM(R12)</f>
        <v>3000</v>
      </c>
      <c r="S13" s="31">
        <f>SUM(S12)</f>
        <v>4627952.25</v>
      </c>
      <c r="T13" s="31"/>
      <c r="U13" s="31"/>
      <c r="V13" s="31">
        <f>SUM(V11:V12)</f>
        <v>95683.30375</v>
      </c>
      <c r="W13" s="6"/>
      <c r="X13" s="6"/>
      <c r="Y13" s="6"/>
      <c r="Z13" s="6"/>
      <c r="AA13" s="6"/>
      <c r="AB13" s="31"/>
      <c r="AC13" s="6"/>
    </row>
    <row r="14" ht="15">
      <c r="V14" s="35"/>
    </row>
    <row r="15" spans="1:29" ht="14.25">
      <c r="A15" s="98" t="s">
        <v>81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</row>
    <row r="16" spans="12:15" ht="14.25">
      <c r="L16" s="30"/>
      <c r="M16" s="30"/>
      <c r="N16" s="30"/>
      <c r="O16" s="30"/>
    </row>
    <row r="18" ht="15">
      <c r="C18" s="38"/>
    </row>
  </sheetData>
  <sheetProtection/>
  <mergeCells count="25">
    <mergeCell ref="W2:AC2"/>
    <mergeCell ref="Y6:Z7"/>
    <mergeCell ref="AA6:AA7"/>
    <mergeCell ref="AB6:AB7"/>
    <mergeCell ref="AC6:AC7"/>
    <mergeCell ref="V5:AC5"/>
    <mergeCell ref="W6:X7"/>
    <mergeCell ref="A15:AC15"/>
    <mergeCell ref="D5:U5"/>
    <mergeCell ref="A10:B10"/>
    <mergeCell ref="P6:Q7"/>
    <mergeCell ref="R6:S7"/>
    <mergeCell ref="T6:U7"/>
    <mergeCell ref="V6:V7"/>
    <mergeCell ref="A13:B13"/>
    <mergeCell ref="O1:Q1"/>
    <mergeCell ref="K2:Q2"/>
    <mergeCell ref="A4:AC4"/>
    <mergeCell ref="A5:A8"/>
    <mergeCell ref="B5:B8"/>
    <mergeCell ref="C5:C7"/>
    <mergeCell ref="D6:K6"/>
    <mergeCell ref="L6:M7"/>
    <mergeCell ref="N6:O7"/>
    <mergeCell ref="AA1:AC1"/>
  </mergeCells>
  <printOptions/>
  <pageMargins left="0.7" right="0.7" top="0.75" bottom="0.75" header="0.3" footer="0.3"/>
  <pageSetup fitToHeight="0" fitToWidth="1" orientation="landscape" paperSize="9" scale="5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zoomScaleSheetLayoutView="100" zoomScalePageLayoutView="0" workbookViewId="0" topLeftCell="A1">
      <selection activeCell="I3" sqref="I3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2.140625" style="0" customWidth="1"/>
    <col min="4" max="4" width="18.57421875" style="0" customWidth="1"/>
    <col min="5" max="6" width="7.28125" style="0" customWidth="1"/>
    <col min="7" max="8" width="7.8515625" style="0" customWidth="1"/>
    <col min="9" max="10" width="7.57421875" style="0" customWidth="1"/>
    <col min="11" max="11" width="8.140625" style="0" customWidth="1"/>
    <col min="12" max="12" width="11.28125" style="0" customWidth="1"/>
    <col min="13" max="13" width="8.28125" style="0" customWidth="1"/>
    <col min="14" max="14" width="14.57421875" style="0" customWidth="1"/>
  </cols>
  <sheetData>
    <row r="1" spans="12:14" s="12" customFormat="1" ht="13.5">
      <c r="L1" s="13"/>
      <c r="M1" s="82" t="s">
        <v>44</v>
      </c>
      <c r="N1" s="82"/>
    </row>
    <row r="2" spans="9:16" s="12" customFormat="1" ht="14.25" customHeight="1">
      <c r="I2" s="83" t="s">
        <v>89</v>
      </c>
      <c r="J2" s="83"/>
      <c r="K2" s="83"/>
      <c r="L2" s="83"/>
      <c r="M2" s="83"/>
      <c r="N2" s="83"/>
      <c r="O2" s="14"/>
      <c r="P2" s="14"/>
    </row>
    <row r="3" s="12" customFormat="1" ht="13.5"/>
    <row r="4" spans="1:14" ht="29.25" customHeight="1">
      <c r="A4" s="105" t="s">
        <v>88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62.25" customHeight="1">
      <c r="A5" s="89" t="s">
        <v>0</v>
      </c>
      <c r="B5" s="89" t="s">
        <v>33</v>
      </c>
      <c r="C5" s="104" t="s">
        <v>6</v>
      </c>
      <c r="D5" s="104" t="s">
        <v>8</v>
      </c>
      <c r="E5" s="89" t="s">
        <v>34</v>
      </c>
      <c r="F5" s="89"/>
      <c r="G5" s="89"/>
      <c r="H5" s="89"/>
      <c r="I5" s="89"/>
      <c r="J5" s="89" t="s">
        <v>9</v>
      </c>
      <c r="K5" s="89"/>
      <c r="L5" s="89"/>
      <c r="M5" s="89"/>
      <c r="N5" s="89"/>
    </row>
    <row r="6" spans="1:14" ht="34.5" customHeight="1">
      <c r="A6" s="89"/>
      <c r="B6" s="89"/>
      <c r="C6" s="104"/>
      <c r="D6" s="104"/>
      <c r="E6" s="10" t="s">
        <v>35</v>
      </c>
      <c r="F6" s="10" t="s">
        <v>36</v>
      </c>
      <c r="G6" s="10" t="s">
        <v>37</v>
      </c>
      <c r="H6" s="10" t="s">
        <v>38</v>
      </c>
      <c r="I6" s="10" t="s">
        <v>14</v>
      </c>
      <c r="J6" s="10" t="s">
        <v>35</v>
      </c>
      <c r="K6" s="10" t="s">
        <v>36</v>
      </c>
      <c r="L6" s="10" t="s">
        <v>37</v>
      </c>
      <c r="M6" s="10" t="s">
        <v>38</v>
      </c>
      <c r="N6" s="10" t="s">
        <v>14</v>
      </c>
    </row>
    <row r="7" spans="1:14" ht="14.25">
      <c r="A7" s="89"/>
      <c r="B7" s="89"/>
      <c r="C7" s="9" t="s">
        <v>30</v>
      </c>
      <c r="D7" s="6" t="s">
        <v>20</v>
      </c>
      <c r="E7" s="6" t="s">
        <v>29</v>
      </c>
      <c r="F7" s="6" t="s">
        <v>29</v>
      </c>
      <c r="G7" s="6" t="s">
        <v>29</v>
      </c>
      <c r="H7" s="6" t="s">
        <v>29</v>
      </c>
      <c r="I7" s="6" t="s">
        <v>29</v>
      </c>
      <c r="J7" s="6" t="s">
        <v>21</v>
      </c>
      <c r="K7" s="6" t="s">
        <v>21</v>
      </c>
      <c r="L7" s="6" t="s">
        <v>21</v>
      </c>
      <c r="M7" s="6" t="s">
        <v>21</v>
      </c>
      <c r="N7" s="6" t="s">
        <v>21</v>
      </c>
    </row>
    <row r="8" spans="1:14" ht="14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</row>
    <row r="9" spans="1:14" ht="14.25">
      <c r="A9" s="8"/>
      <c r="B9" s="99" t="s">
        <v>46</v>
      </c>
      <c r="C9" s="99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5" customHeight="1">
      <c r="A10" s="24">
        <v>1</v>
      </c>
      <c r="B10" s="3" t="str">
        <f>'Прил 1'!B11</f>
        <v>Заречная д. 41</v>
      </c>
      <c r="C10" s="41">
        <f>'Прил 1'!K11</f>
        <v>3983</v>
      </c>
      <c r="D10" s="44">
        <f>'Прил 1'!N11</f>
        <v>168</v>
      </c>
      <c r="E10" s="44"/>
      <c r="F10" s="44"/>
      <c r="G10" s="44">
        <v>1</v>
      </c>
      <c r="H10" s="25"/>
      <c r="I10" s="25"/>
      <c r="J10" s="25"/>
      <c r="K10" s="25"/>
      <c r="L10" s="15">
        <f>'Прил 1'!O11</f>
        <v>1777197.6760000002</v>
      </c>
      <c r="M10" s="18"/>
      <c r="N10" s="15">
        <f>L10</f>
        <v>1777197.6760000002</v>
      </c>
    </row>
    <row r="11" spans="1:14" ht="19.5" customHeight="1">
      <c r="A11" s="24">
        <v>2</v>
      </c>
      <c r="B11" s="3" t="str">
        <f>'Прил 1'!B12</f>
        <v>Заречная д. 54</v>
      </c>
      <c r="C11" s="41">
        <f>'Прил 1'!K12</f>
        <v>4679.2</v>
      </c>
      <c r="D11" s="44">
        <f>'Прил 1'!N12</f>
        <v>187</v>
      </c>
      <c r="E11" s="44"/>
      <c r="F11" s="44"/>
      <c r="G11" s="44">
        <v>1</v>
      </c>
      <c r="H11" s="25"/>
      <c r="I11" s="25"/>
      <c r="J11" s="25"/>
      <c r="K11" s="25"/>
      <c r="L11" s="15">
        <f>'Прил 1'!O12</f>
        <v>4697371.53375</v>
      </c>
      <c r="M11" s="18"/>
      <c r="N11" s="15">
        <f>L11</f>
        <v>4697371.53375</v>
      </c>
    </row>
    <row r="12" spans="1:14" ht="14.25">
      <c r="A12" s="8"/>
      <c r="B12" s="32" t="s">
        <v>45</v>
      </c>
      <c r="C12" s="43">
        <f>SUM(C10:C11)</f>
        <v>8662.2</v>
      </c>
      <c r="D12" s="45">
        <f>SUM(D10:D11)</f>
        <v>355</v>
      </c>
      <c r="E12" s="44"/>
      <c r="F12" s="44"/>
      <c r="G12" s="47">
        <v>2</v>
      </c>
      <c r="H12" s="17"/>
      <c r="I12" s="17"/>
      <c r="J12" s="17"/>
      <c r="K12" s="17"/>
      <c r="L12" s="40">
        <f>SUM(L10:L11)</f>
        <v>6474569.20975</v>
      </c>
      <c r="M12" s="16"/>
      <c r="N12" s="40">
        <f>SUM(N10:N11)</f>
        <v>6474569.20975</v>
      </c>
    </row>
  </sheetData>
  <sheetProtection/>
  <mergeCells count="10">
    <mergeCell ref="J5:N5"/>
    <mergeCell ref="M1:N1"/>
    <mergeCell ref="B9:C9"/>
    <mergeCell ref="I2:N2"/>
    <mergeCell ref="A4:N4"/>
    <mergeCell ref="A5:A7"/>
    <mergeCell ref="B5:B7"/>
    <mergeCell ref="C5:C6"/>
    <mergeCell ref="D5:D6"/>
    <mergeCell ref="E5:I5"/>
  </mergeCells>
  <printOptions/>
  <pageMargins left="0.7" right="0.7" top="0.75" bottom="0.75" header="0.3" footer="0.3"/>
  <pageSetup fitToHeight="0" fitToWidth="1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</dc:creator>
  <cp:keywords/>
  <dc:description/>
  <cp:lastModifiedBy>Adm#Econom#6</cp:lastModifiedBy>
  <cp:lastPrinted>2018-06-13T07:03:12Z</cp:lastPrinted>
  <dcterms:created xsi:type="dcterms:W3CDTF">2014-03-21T07:46:37Z</dcterms:created>
  <dcterms:modified xsi:type="dcterms:W3CDTF">2018-06-13T11:09:59Z</dcterms:modified>
  <cp:category/>
  <cp:version/>
  <cp:contentType/>
  <cp:contentStatus/>
</cp:coreProperties>
</file>