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iddoc\omsu\Согласование МП\МП Обеспечение комфортной среды проживания\Новая редакция\ПП 2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E29" i="1" s="1"/>
  <c r="I36" i="1" l="1"/>
  <c r="E33" i="1"/>
  <c r="I37" i="1" l="1"/>
  <c r="I34" i="1" s="1"/>
  <c r="H31" i="1" l="1"/>
  <c r="H25" i="1" l="1"/>
  <c r="O26" i="1"/>
  <c r="H26" i="1"/>
  <c r="H24" i="1" l="1"/>
  <c r="G30" i="1" l="1"/>
  <c r="G28" i="1" l="1"/>
  <c r="G25" i="1"/>
  <c r="G19" i="1" l="1"/>
  <c r="K36" i="1" l="1"/>
  <c r="J36" i="1"/>
  <c r="H36" i="1"/>
  <c r="H17" i="1" s="1"/>
  <c r="G36" i="1"/>
  <c r="G31" i="1" l="1"/>
  <c r="F31" i="1" l="1"/>
  <c r="F28" i="1"/>
  <c r="F25" i="1"/>
  <c r="F24" i="1" l="1"/>
  <c r="E24" i="1" l="1"/>
  <c r="E19" i="1"/>
  <c r="G17" i="1"/>
  <c r="I17" i="1"/>
  <c r="J17" i="1"/>
  <c r="K17" i="1"/>
  <c r="G37" i="1"/>
  <c r="H37" i="1"/>
  <c r="H18" i="1" s="1"/>
  <c r="I18" i="1"/>
  <c r="J37" i="1"/>
  <c r="K37" i="1"/>
  <c r="K18" i="1" s="1"/>
  <c r="F36" i="1"/>
  <c r="E27" i="1"/>
  <c r="E26" i="1"/>
  <c r="E25" i="1"/>
  <c r="E28" i="1"/>
  <c r="F29" i="1"/>
  <c r="G29" i="1"/>
  <c r="H29" i="1"/>
  <c r="E30" i="1"/>
  <c r="E36" i="1" s="1"/>
  <c r="E31" i="1"/>
  <c r="E37" i="1" s="1"/>
  <c r="E18" i="1" s="1"/>
  <c r="F37" i="1"/>
  <c r="F18" i="1" s="1"/>
  <c r="J18" i="1"/>
  <c r="E17" i="1" l="1"/>
  <c r="F17" i="1"/>
  <c r="J34" i="1"/>
  <c r="J16" i="1" s="1"/>
  <c r="F34" i="1"/>
  <c r="G34" i="1"/>
  <c r="G16" i="1" s="1"/>
  <c r="I16" i="1"/>
  <c r="H34" i="1"/>
  <c r="H16" i="1" s="1"/>
  <c r="K34" i="1"/>
  <c r="K16" i="1" s="1"/>
  <c r="G18" i="1"/>
  <c r="F16" i="1" l="1"/>
  <c r="E34" i="1"/>
  <c r="E16" i="1" s="1"/>
</calcChain>
</file>

<file path=xl/sharedStrings.xml><?xml version="1.0" encoding="utf-8"?>
<sst xmlns="http://schemas.openxmlformats.org/spreadsheetml/2006/main" count="107" uniqueCount="71">
  <si>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</si>
  <si>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</si>
  <si>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</si>
  <si>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</si>
  <si>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</si>
  <si>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</si>
  <si>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</si>
  <si>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</si>
  <si>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t>1.</t>
  </si>
  <si>
    <t>Всего:</t>
  </si>
  <si>
    <t>в т.ч.</t>
  </si>
  <si>
    <t>МБ</t>
  </si>
  <si>
    <t>ОБ</t>
  </si>
  <si>
    <t>МБУ УМС СЗ ЗАТО Видяево</t>
  </si>
  <si>
    <t>Всего по подпрограмме</t>
  </si>
  <si>
    <t>Всего:                  в т.ч.</t>
  </si>
  <si>
    <t>Источники</t>
  </si>
  <si>
    <t>2019 год</t>
  </si>
  <si>
    <t>2020 год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</si>
  <si>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</si>
  <si>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</si>
  <si>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</si>
  <si>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2021 год</t>
  </si>
  <si>
    <t>2022 год</t>
  </si>
  <si>
    <t>2023 год</t>
  </si>
  <si>
    <t>2024 год</t>
  </si>
  <si>
    <t>2019-2024</t>
  </si>
  <si>
    <t>«Благоустройство территории ЗАТО Видяево»</t>
  </si>
  <si>
    <t>Задача 1: обеспечение чистоты и порядка, создание комфортных условий для проживания населения на территории поселка</t>
  </si>
  <si>
    <t>Основное мероприятие 1: обеспечение улучшения комфортности и безопасности благоустройства территории ЗАТО Видяево в целях повышения уровня жизни населения</t>
  </si>
  <si>
    <t>Содержание непридомовых территорий и детских площадок</t>
  </si>
  <si>
    <t xml:space="preserve">Обеспечение соответствия требованиям ГОСТ следующих объектов:                   </t>
  </si>
  <si>
    <t>мостов уборочной площадью, кв.м.,</t>
  </si>
  <si>
    <t>лестниц уборочной площадью, кв.м.,</t>
  </si>
  <si>
    <t>тротуаров уборочной площадью, кв.м.,</t>
  </si>
  <si>
    <t>Выполнение капитального ремонта детских площадок, ед.</t>
  </si>
  <si>
    <t>Выполнение работ по организации освещения улиц и дворовых территорий ЗАТО Видяево, включая техническое обслуживание сетей уличного освещения, трансформаторных подстанций и оплату потребляемой электроэнергии на освещение улиц и дворовых территории</t>
  </si>
  <si>
    <t>Выполнение проектно- изыскательских работ по строительству линий уличного освещения, выполнение ремонта сетей уличного освещения</t>
  </si>
  <si>
    <t>Наличие ПИР, да-1/  нет-0</t>
  </si>
  <si>
    <t>Выполнение работ по формированию газонов и клумб в летний период</t>
  </si>
  <si>
    <t>Повышение уровня благоустроенности муниципального образования (обеспеченности поселка зелёными насаждениями), да-1/ нет-0</t>
  </si>
  <si>
    <t>Подготовка поселка к проведению культурно-массовых мероприятий</t>
  </si>
  <si>
    <t>Обеспечение условий для комфортного проживания и отдыха граждан, да-1/нет-0</t>
  </si>
  <si>
    <t>Выполнение работ по регулированию численности безнадзорных животных</t>
  </si>
  <si>
    <t>Уменьшение числен-ности безнадзорных живот-ных, да-1/ нет-0</t>
  </si>
  <si>
    <t>ООПР</t>
  </si>
  <si>
    <r>
      <rPr>
        <sz val="10"/>
        <rFont val="Times New Roman"/>
        <family val="1"/>
        <charset val="204"/>
      </rPr>
      <t>Цель: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улучшение благоустроенности территории муниципального образования</t>
    </r>
  </si>
  <si>
    <t>детских площадок в том числе зона отдыха "Барбекю" ед.,  площадью, кв.м.</t>
  </si>
  <si>
    <t>1.1.1</t>
  </si>
  <si>
    <t>1.1.2</t>
  </si>
  <si>
    <t>1.1.3.</t>
  </si>
  <si>
    <t>1.1.4.</t>
  </si>
  <si>
    <t>2019-2025</t>
  </si>
  <si>
    <t>2019-2026</t>
  </si>
  <si>
    <t>1.1.5.</t>
  </si>
  <si>
    <t>1.1.6.</t>
  </si>
  <si>
    <t>1.1.7.</t>
  </si>
  <si>
    <t xml:space="preserve">                                    8              2293,8</t>
  </si>
  <si>
    <t xml:space="preserve">                                    8                2293,8</t>
  </si>
  <si>
    <t xml:space="preserve">                                    8               2293,8</t>
  </si>
  <si>
    <t xml:space="preserve">                                    8           2293,8</t>
  </si>
  <si>
    <t>Протяженность сети наружного освещения, км</t>
  </si>
  <si>
    <t>1.1.8.</t>
  </si>
  <si>
    <t>1.1.9.</t>
  </si>
  <si>
    <t>Благоустройство территории</t>
  </si>
  <si>
    <t>Приложение № 2</t>
  </si>
  <si>
    <t>Капитальный ремонт детских площадок,скейт площадки</t>
  </si>
  <si>
    <t>к подпрограмме</t>
  </si>
  <si>
    <t>ПЕРЕЧЕНЬ ОСНОВНЫХ МЕРОПРИЯТИЙ ПОДПРОГРАММЫ</t>
  </si>
  <si>
    <t>Доля выполненных работ по благоустройству территории от запланированного объема, %</t>
  </si>
  <si>
    <t>Выполнение проектно-изыскательских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</si>
</sst>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" fontId="1" fillId="0" borderId="0" xfId="0" applyNumberFormat="1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justify" vertical="center"/>
    </xf>
    <xf numFmtId="0" fontId="8" fillId="0" borderId="0" xfId="0" applyFont="1" applyFill="1"/>
    <xf numFmtId="3" fontId="1" fillId="0" borderId="0" xfId="0" applyNumberFormat="1" applyFont="1" applyFill="1"/>
    <xf numFmtId="3" fontId="10" fillId="0" borderId="0" xfId="0" applyNumberFormat="1" applyFont="1" applyFill="1"/>
    <xf numFmtId="4" fontId="10" fillId="0" borderId="0" xfId="0" applyNumberFormat="1" applyFont="1" applyFill="1"/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topLeftCell="X1" zoomScale="85" zoomScaleNormal="85" workbookViewId="0">
      <selection activeCell="A3" sqref="A3:DK57"/>
    </sheetView>
  </sheetViews>
  <sheetFormatPr defaultColWidth="9.140625" defaultRowHeight="15" x14ac:dyDescent="0.25"/>
  <cols>
    <col min="1" max="1" width="6" style="1" customWidth="1"/>
    <col min="2" max="2" width="15.7109375" style="1" customWidth="1"/>
    <col min="3" max="4" width="9.140625" style="1"/>
    <col min="5" max="11" width="12.85546875" style="1" customWidth="1"/>
    <col min="12" max="12" width="15.5703125" style="1" customWidth="1"/>
    <col min="13" max="13" width="10.28515625" style="1" customWidth="1"/>
    <col min="14" max="14" width="11" style="1" customWidth="1"/>
    <col min="15" max="15" width="9.85546875" style="1" customWidth="1"/>
    <col min="16" max="18" width="10.5703125" style="1" customWidth="1"/>
    <col min="19" max="19" width="12.28515625" style="1" customWidth="1"/>
    <col min="20" max="16384" width="9.140625" style="1"/>
  </cols>
  <sheetData>
    <row r="1" spans="1:19" ht="0.75" customHeight="1" x14ac:dyDescent="0.25">
      <c r="L1" s="34" t="s">
        <v>21</v>
      </c>
      <c r="M1" s="35"/>
      <c r="N1" s="35"/>
      <c r="O1" s="35"/>
      <c r="P1" s="35"/>
      <c r="Q1" s="35"/>
      <c r="R1" s="35"/>
      <c r="S1" s="35"/>
    </row>
    <row r="2" spans="1:19" ht="46.5" hidden="1" customHeight="1" x14ac:dyDescent="0.25">
      <c r="L2" s="35"/>
      <c r="M2" s="35"/>
      <c r="N2" s="35"/>
      <c r="O2" s="35"/>
      <c r="P2" s="35"/>
      <c r="Q2" s="35"/>
      <c r="R2" s="35"/>
      <c r="S2" s="35"/>
    </row>
    <row r="3" spans="1:19" ht="18.75" x14ac:dyDescent="0.3">
      <c r="L3" s="18"/>
      <c r="M3" s="18"/>
      <c r="N3" s="18"/>
      <c r="O3" s="18"/>
      <c r="P3" s="35" t="s">
        <v>65</v>
      </c>
      <c r="Q3" s="35"/>
      <c r="R3" s="35"/>
      <c r="S3" s="35"/>
    </row>
    <row r="4" spans="1:19" ht="18.75" hidden="1" x14ac:dyDescent="0.3">
      <c r="K4" s="37" t="s">
        <v>19</v>
      </c>
      <c r="L4" s="37"/>
      <c r="M4" s="37"/>
      <c r="N4" s="37"/>
      <c r="O4" s="37"/>
      <c r="P4" s="37"/>
      <c r="Q4" s="37"/>
      <c r="R4" s="37"/>
      <c r="S4" s="37"/>
    </row>
    <row r="5" spans="1:19" ht="18.75" hidden="1" customHeight="1" x14ac:dyDescent="0.3">
      <c r="I5" s="37" t="s">
        <v>20</v>
      </c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14.25" customHeight="1" x14ac:dyDescent="0.3">
      <c r="I6" s="18"/>
      <c r="J6" s="19"/>
      <c r="K6" s="19"/>
      <c r="L6" s="36" t="s">
        <v>67</v>
      </c>
      <c r="M6" s="36"/>
      <c r="N6" s="36"/>
      <c r="O6" s="36"/>
      <c r="P6" s="36"/>
      <c r="Q6" s="36"/>
      <c r="R6" s="36"/>
      <c r="S6" s="36"/>
    </row>
    <row r="8" spans="1:19" ht="18.75" x14ac:dyDescent="0.3">
      <c r="A8" s="21" t="s">
        <v>68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18.75" x14ac:dyDescent="0.3">
      <c r="A9" s="21" t="s">
        <v>27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18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25.5" customHeight="1" x14ac:dyDescent="0.25">
      <c r="A11" s="31" t="s">
        <v>0</v>
      </c>
      <c r="B11" s="22" t="s">
        <v>1</v>
      </c>
      <c r="C11" s="22" t="s">
        <v>2</v>
      </c>
      <c r="D11" s="22" t="s">
        <v>16</v>
      </c>
      <c r="E11" s="45" t="s">
        <v>3</v>
      </c>
      <c r="F11" s="46"/>
      <c r="G11" s="46"/>
      <c r="H11" s="46"/>
      <c r="I11" s="46"/>
      <c r="J11" s="46"/>
      <c r="K11" s="47"/>
      <c r="L11" s="45" t="s">
        <v>4</v>
      </c>
      <c r="M11" s="46"/>
      <c r="N11" s="46"/>
      <c r="O11" s="46"/>
      <c r="P11" s="46"/>
      <c r="Q11" s="46"/>
      <c r="R11" s="47"/>
      <c r="S11" s="22" t="s">
        <v>5</v>
      </c>
    </row>
    <row r="12" spans="1:19" ht="38.25" customHeight="1" x14ac:dyDescent="0.25">
      <c r="A12" s="33"/>
      <c r="B12" s="24"/>
      <c r="C12" s="24"/>
      <c r="D12" s="24"/>
      <c r="E12" s="6" t="s">
        <v>6</v>
      </c>
      <c r="F12" s="6" t="s">
        <v>17</v>
      </c>
      <c r="G12" s="6" t="s">
        <v>18</v>
      </c>
      <c r="H12" s="6" t="s">
        <v>22</v>
      </c>
      <c r="I12" s="6" t="s">
        <v>23</v>
      </c>
      <c r="J12" s="6" t="s">
        <v>24</v>
      </c>
      <c r="K12" s="6" t="s">
        <v>25</v>
      </c>
      <c r="L12" s="6" t="s">
        <v>7</v>
      </c>
      <c r="M12" s="6" t="s">
        <v>17</v>
      </c>
      <c r="N12" s="6" t="s">
        <v>18</v>
      </c>
      <c r="O12" s="6" t="s">
        <v>22</v>
      </c>
      <c r="P12" s="6" t="s">
        <v>23</v>
      </c>
      <c r="Q12" s="6" t="s">
        <v>24</v>
      </c>
      <c r="R12" s="6" t="s">
        <v>25</v>
      </c>
      <c r="S12" s="24"/>
    </row>
    <row r="13" spans="1:19" ht="15" customHeight="1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  <c r="S13" s="6">
        <v>19</v>
      </c>
    </row>
    <row r="14" spans="1:19" ht="15" customHeight="1" x14ac:dyDescent="0.25">
      <c r="A14" s="5"/>
      <c r="B14" s="48" t="s">
        <v>46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</row>
    <row r="15" spans="1:19" ht="26.25" customHeight="1" x14ac:dyDescent="0.25">
      <c r="A15" s="5"/>
      <c r="B15" s="51" t="s">
        <v>28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3"/>
    </row>
    <row r="16" spans="1:19" ht="57" customHeight="1" x14ac:dyDescent="0.25">
      <c r="A16" s="31" t="s">
        <v>8</v>
      </c>
      <c r="B16" s="31" t="s">
        <v>29</v>
      </c>
      <c r="C16" s="31" t="s">
        <v>26</v>
      </c>
      <c r="D16" s="5" t="s">
        <v>15</v>
      </c>
      <c r="E16" s="7">
        <f t="shared" ref="E16:J16" si="0">E34</f>
        <v>58858.888999999996</v>
      </c>
      <c r="F16" s="7">
        <f t="shared" si="0"/>
        <v>5949.5590000000002</v>
      </c>
      <c r="G16" s="7">
        <f t="shared" si="0"/>
        <v>7410.11</v>
      </c>
      <c r="H16" s="7">
        <f t="shared" si="0"/>
        <v>8576.16</v>
      </c>
      <c r="I16" s="7">
        <f t="shared" si="0"/>
        <v>16526.43</v>
      </c>
      <c r="J16" s="7">
        <f t="shared" si="0"/>
        <v>10007.66</v>
      </c>
      <c r="K16" s="7">
        <f>K34</f>
        <v>10388.969999999999</v>
      </c>
      <c r="L16" s="22"/>
      <c r="M16" s="22"/>
      <c r="N16" s="22"/>
      <c r="O16" s="22"/>
      <c r="P16" s="22"/>
      <c r="Q16" s="22"/>
      <c r="R16" s="22"/>
      <c r="S16" s="31"/>
    </row>
    <row r="17" spans="1:19" ht="58.5" customHeight="1" x14ac:dyDescent="0.25">
      <c r="A17" s="32"/>
      <c r="B17" s="32"/>
      <c r="C17" s="32"/>
      <c r="D17" s="5" t="s">
        <v>11</v>
      </c>
      <c r="E17" s="7">
        <f>E36</f>
        <v>57270.74</v>
      </c>
      <c r="F17" s="7">
        <f t="shared" ref="F17:H17" si="1">F36</f>
        <v>5774.49</v>
      </c>
      <c r="G17" s="7">
        <f t="shared" si="1"/>
        <v>7217.17</v>
      </c>
      <c r="H17" s="7">
        <f t="shared" si="1"/>
        <v>8376.2000000000007</v>
      </c>
      <c r="I17" s="7">
        <f t="shared" ref="I17:K18" si="2">I36</f>
        <v>16115.71</v>
      </c>
      <c r="J17" s="7">
        <f t="shared" si="2"/>
        <v>9703.51</v>
      </c>
      <c r="K17" s="7">
        <f t="shared" si="2"/>
        <v>10083.66</v>
      </c>
      <c r="L17" s="23"/>
      <c r="M17" s="23"/>
      <c r="N17" s="23"/>
      <c r="O17" s="23"/>
      <c r="P17" s="23"/>
      <c r="Q17" s="23"/>
      <c r="R17" s="23"/>
      <c r="S17" s="32"/>
    </row>
    <row r="18" spans="1:19" ht="57" customHeight="1" x14ac:dyDescent="0.25">
      <c r="A18" s="33"/>
      <c r="B18" s="33"/>
      <c r="C18" s="33"/>
      <c r="D18" s="5" t="s">
        <v>12</v>
      </c>
      <c r="E18" s="7">
        <f>E37</f>
        <v>1588.1489999999999</v>
      </c>
      <c r="F18" s="7">
        <f t="shared" ref="F18:H18" si="3">F37</f>
        <v>175.06899999999999</v>
      </c>
      <c r="G18" s="7">
        <f t="shared" si="3"/>
        <v>192.94</v>
      </c>
      <c r="H18" s="7">
        <f t="shared" si="3"/>
        <v>199.95999999999998</v>
      </c>
      <c r="I18" s="7">
        <f t="shared" si="2"/>
        <v>410.72</v>
      </c>
      <c r="J18" s="7">
        <f t="shared" si="2"/>
        <v>304.14999999999998</v>
      </c>
      <c r="K18" s="7">
        <f t="shared" si="2"/>
        <v>305.31</v>
      </c>
      <c r="L18" s="24"/>
      <c r="M18" s="24"/>
      <c r="N18" s="24"/>
      <c r="O18" s="24"/>
      <c r="P18" s="24"/>
      <c r="Q18" s="24"/>
      <c r="R18" s="24"/>
      <c r="S18" s="33"/>
    </row>
    <row r="19" spans="1:19" ht="76.5" customHeight="1" x14ac:dyDescent="0.25">
      <c r="A19" s="28" t="s">
        <v>48</v>
      </c>
      <c r="B19" s="31" t="s">
        <v>30</v>
      </c>
      <c r="C19" s="31" t="s">
        <v>26</v>
      </c>
      <c r="D19" s="31" t="s">
        <v>11</v>
      </c>
      <c r="E19" s="25">
        <f>SUM(F19:K23)</f>
        <v>25384.769999999997</v>
      </c>
      <c r="F19" s="25">
        <v>2784.8</v>
      </c>
      <c r="G19" s="25">
        <f>2900+677</f>
        <v>3577</v>
      </c>
      <c r="H19" s="25">
        <v>4154.75</v>
      </c>
      <c r="I19" s="25">
        <v>6156.3</v>
      </c>
      <c r="J19" s="25">
        <v>4270.55</v>
      </c>
      <c r="K19" s="25">
        <v>4441.37</v>
      </c>
      <c r="L19" s="5" t="s">
        <v>31</v>
      </c>
      <c r="M19" s="3"/>
      <c r="N19" s="3"/>
      <c r="O19" s="5"/>
      <c r="P19" s="5"/>
      <c r="Q19" s="5"/>
      <c r="R19" s="5"/>
      <c r="S19" s="31" t="s">
        <v>13</v>
      </c>
    </row>
    <row r="20" spans="1:19" ht="48" customHeight="1" x14ac:dyDescent="0.25">
      <c r="A20" s="29"/>
      <c r="B20" s="32"/>
      <c r="C20" s="32"/>
      <c r="D20" s="32"/>
      <c r="E20" s="26"/>
      <c r="F20" s="26"/>
      <c r="G20" s="26"/>
      <c r="H20" s="26"/>
      <c r="I20" s="26"/>
      <c r="J20" s="26"/>
      <c r="K20" s="26"/>
      <c r="L20" s="5" t="s">
        <v>32</v>
      </c>
      <c r="M20" s="5">
        <v>121.5</v>
      </c>
      <c r="N20" s="5">
        <v>121.5</v>
      </c>
      <c r="O20" s="5">
        <v>121.5</v>
      </c>
      <c r="P20" s="5">
        <v>121.5</v>
      </c>
      <c r="Q20" s="5">
        <v>121.5</v>
      </c>
      <c r="R20" s="5">
        <v>121.5</v>
      </c>
      <c r="S20" s="32"/>
    </row>
    <row r="21" spans="1:19" ht="52.5" customHeight="1" x14ac:dyDescent="0.25">
      <c r="A21" s="29"/>
      <c r="B21" s="32"/>
      <c r="C21" s="32"/>
      <c r="D21" s="32"/>
      <c r="E21" s="26"/>
      <c r="F21" s="26"/>
      <c r="G21" s="26"/>
      <c r="H21" s="26"/>
      <c r="I21" s="26"/>
      <c r="J21" s="26"/>
      <c r="K21" s="26"/>
      <c r="L21" s="5" t="s">
        <v>33</v>
      </c>
      <c r="M21" s="5">
        <v>827.6</v>
      </c>
      <c r="N21" s="5">
        <v>827.6</v>
      </c>
      <c r="O21" s="5">
        <v>827.6</v>
      </c>
      <c r="P21" s="5">
        <v>987.9</v>
      </c>
      <c r="Q21" s="5">
        <v>987.9</v>
      </c>
      <c r="R21" s="5">
        <v>987.9</v>
      </c>
      <c r="S21" s="32"/>
    </row>
    <row r="22" spans="1:19" ht="52.5" customHeight="1" x14ac:dyDescent="0.25">
      <c r="A22" s="29"/>
      <c r="B22" s="32"/>
      <c r="C22" s="32"/>
      <c r="D22" s="32"/>
      <c r="E22" s="26"/>
      <c r="F22" s="26"/>
      <c r="G22" s="26"/>
      <c r="H22" s="26"/>
      <c r="I22" s="26"/>
      <c r="J22" s="26"/>
      <c r="K22" s="26"/>
      <c r="L22" s="5" t="s">
        <v>34</v>
      </c>
      <c r="M22" s="5">
        <v>201.1</v>
      </c>
      <c r="N22" s="5">
        <v>201.1</v>
      </c>
      <c r="O22" s="5">
        <v>201.1</v>
      </c>
      <c r="P22" s="5">
        <v>201.1</v>
      </c>
      <c r="Q22" s="5">
        <v>201.1</v>
      </c>
      <c r="R22" s="5">
        <v>201.1</v>
      </c>
      <c r="S22" s="32"/>
    </row>
    <row r="23" spans="1:19" ht="89.25" customHeight="1" x14ac:dyDescent="0.25">
      <c r="A23" s="30"/>
      <c r="B23" s="33"/>
      <c r="C23" s="33"/>
      <c r="D23" s="33"/>
      <c r="E23" s="27"/>
      <c r="F23" s="27"/>
      <c r="G23" s="27"/>
      <c r="H23" s="27"/>
      <c r="I23" s="27"/>
      <c r="J23" s="27"/>
      <c r="K23" s="27"/>
      <c r="L23" s="5" t="s">
        <v>47</v>
      </c>
      <c r="M23" s="9" t="s">
        <v>58</v>
      </c>
      <c r="N23" s="9" t="s">
        <v>60</v>
      </c>
      <c r="O23" s="9" t="s">
        <v>57</v>
      </c>
      <c r="P23" s="9" t="s">
        <v>58</v>
      </c>
      <c r="Q23" s="9" t="s">
        <v>57</v>
      </c>
      <c r="R23" s="9" t="s">
        <v>59</v>
      </c>
      <c r="S23" s="33"/>
    </row>
    <row r="24" spans="1:19" ht="51" x14ac:dyDescent="0.25">
      <c r="A24" s="20" t="s">
        <v>49</v>
      </c>
      <c r="B24" s="17" t="s">
        <v>66</v>
      </c>
      <c r="C24" s="15" t="s">
        <v>26</v>
      </c>
      <c r="D24" s="15" t="s">
        <v>11</v>
      </c>
      <c r="E24" s="16">
        <f t="shared" ref="E24:E31" si="4">SUM(F24:K24)</f>
        <v>6521.5299999999988</v>
      </c>
      <c r="F24" s="16">
        <f>200-50.4</f>
        <v>149.6</v>
      </c>
      <c r="G24" s="16">
        <v>300</v>
      </c>
      <c r="H24" s="16">
        <f>322+842.31-90.16</f>
        <v>1074.1499999999999</v>
      </c>
      <c r="I24" s="16">
        <v>506.4</v>
      </c>
      <c r="J24" s="16">
        <v>2201.66</v>
      </c>
      <c r="K24" s="16">
        <v>2289.7199999999998</v>
      </c>
      <c r="L24" s="5" t="s">
        <v>35</v>
      </c>
      <c r="M24" s="5">
        <v>3</v>
      </c>
      <c r="N24" s="5">
        <v>3</v>
      </c>
      <c r="O24" s="5">
        <v>3</v>
      </c>
      <c r="P24" s="5">
        <v>3</v>
      </c>
      <c r="Q24" s="5">
        <v>3</v>
      </c>
      <c r="R24" s="5">
        <v>3</v>
      </c>
      <c r="S24" s="15" t="s">
        <v>13</v>
      </c>
    </row>
    <row r="25" spans="1:19" ht="269.25" customHeight="1" x14ac:dyDescent="0.25">
      <c r="A25" s="15" t="s">
        <v>50</v>
      </c>
      <c r="B25" s="15" t="s">
        <v>36</v>
      </c>
      <c r="C25" s="15" t="s">
        <v>26</v>
      </c>
      <c r="D25" s="15" t="s">
        <v>11</v>
      </c>
      <c r="E25" s="8">
        <f t="shared" si="4"/>
        <v>15707.510000000002</v>
      </c>
      <c r="F25" s="8">
        <f>1603.2+559.89</f>
        <v>2163.09</v>
      </c>
      <c r="G25" s="8">
        <f>2350-45+723.76-209.89</f>
        <v>2818.8700000000003</v>
      </c>
      <c r="H25" s="8">
        <f>2466+223.3</f>
        <v>2689.3</v>
      </c>
      <c r="I25" s="8">
        <v>2574.4</v>
      </c>
      <c r="J25" s="8">
        <v>2677.37</v>
      </c>
      <c r="K25" s="8">
        <v>2784.48</v>
      </c>
      <c r="L25" s="5" t="s">
        <v>61</v>
      </c>
      <c r="M25" s="5">
        <v>0.92900000000000005</v>
      </c>
      <c r="N25" s="5">
        <v>0.92900000000000005</v>
      </c>
      <c r="O25" s="5">
        <v>0.92900000000000005</v>
      </c>
      <c r="P25" s="5">
        <v>0.92900000000000005</v>
      </c>
      <c r="Q25" s="5">
        <v>0.92900000000000005</v>
      </c>
      <c r="R25" s="5">
        <v>0.92900000000000005</v>
      </c>
      <c r="S25" s="15" t="s">
        <v>13</v>
      </c>
    </row>
    <row r="26" spans="1:19" ht="146.25" customHeight="1" x14ac:dyDescent="0.25">
      <c r="A26" s="15" t="s">
        <v>51</v>
      </c>
      <c r="B26" s="15" t="s">
        <v>37</v>
      </c>
      <c r="C26" s="15" t="s">
        <v>52</v>
      </c>
      <c r="D26" s="15" t="s">
        <v>11</v>
      </c>
      <c r="E26" s="8">
        <f t="shared" si="4"/>
        <v>0</v>
      </c>
      <c r="F26" s="8">
        <v>0</v>
      </c>
      <c r="G26" s="8">
        <v>0</v>
      </c>
      <c r="H26" s="8">
        <f>2000-2000</f>
        <v>0</v>
      </c>
      <c r="I26" s="8">
        <v>0</v>
      </c>
      <c r="J26" s="8">
        <v>0</v>
      </c>
      <c r="K26" s="8">
        <v>0</v>
      </c>
      <c r="L26" s="5" t="s">
        <v>38</v>
      </c>
      <c r="M26" s="5">
        <v>0</v>
      </c>
      <c r="N26" s="5">
        <v>0</v>
      </c>
      <c r="O26" s="5">
        <f>1-1</f>
        <v>0</v>
      </c>
      <c r="P26" s="5">
        <v>0</v>
      </c>
      <c r="Q26" s="5">
        <v>0</v>
      </c>
      <c r="R26" s="5">
        <v>0</v>
      </c>
      <c r="S26" s="15" t="s">
        <v>13</v>
      </c>
    </row>
    <row r="27" spans="1:19" ht="146.25" customHeight="1" x14ac:dyDescent="0.25">
      <c r="A27" s="15" t="s">
        <v>54</v>
      </c>
      <c r="B27" s="15" t="s">
        <v>39</v>
      </c>
      <c r="C27" s="15" t="s">
        <v>53</v>
      </c>
      <c r="D27" s="15" t="s">
        <v>11</v>
      </c>
      <c r="E27" s="8">
        <f t="shared" si="4"/>
        <v>1739.57</v>
      </c>
      <c r="F27" s="8">
        <v>130</v>
      </c>
      <c r="G27" s="8">
        <v>37.5</v>
      </c>
      <c r="H27" s="8">
        <v>108</v>
      </c>
      <c r="I27" s="8">
        <v>1223.28</v>
      </c>
      <c r="J27" s="8">
        <v>118.03</v>
      </c>
      <c r="K27" s="8">
        <v>122.76</v>
      </c>
      <c r="L27" s="5" t="s">
        <v>40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15" t="s">
        <v>13</v>
      </c>
    </row>
    <row r="28" spans="1:19" ht="82.5" customHeight="1" x14ac:dyDescent="0.25">
      <c r="A28" s="15" t="s">
        <v>55</v>
      </c>
      <c r="B28" s="15" t="s">
        <v>41</v>
      </c>
      <c r="C28" s="15" t="s">
        <v>26</v>
      </c>
      <c r="D28" s="15" t="s">
        <v>11</v>
      </c>
      <c r="E28" s="8">
        <f t="shared" si="4"/>
        <v>5202.8499999999995</v>
      </c>
      <c r="F28" s="8">
        <f>197+200</f>
        <v>397</v>
      </c>
      <c r="G28" s="8">
        <f>200+197.8</f>
        <v>397.8</v>
      </c>
      <c r="H28" s="8">
        <v>200</v>
      </c>
      <c r="I28" s="8">
        <v>3726.82</v>
      </c>
      <c r="J28" s="8">
        <v>235.9</v>
      </c>
      <c r="K28" s="8">
        <v>245.33</v>
      </c>
      <c r="L28" s="5" t="s">
        <v>42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15" t="s">
        <v>13</v>
      </c>
    </row>
    <row r="29" spans="1:19" ht="25.5" x14ac:dyDescent="0.25">
      <c r="A29" s="22" t="s">
        <v>56</v>
      </c>
      <c r="B29" s="39" t="s">
        <v>43</v>
      </c>
      <c r="C29" s="22" t="s">
        <v>26</v>
      </c>
      <c r="D29" s="5" t="s">
        <v>15</v>
      </c>
      <c r="E29" s="7">
        <f>SUM(F29:K29)</f>
        <v>2574.1489999999999</v>
      </c>
      <c r="F29" s="7">
        <f>F30+F31</f>
        <v>325.06899999999996</v>
      </c>
      <c r="G29" s="7">
        <f t="shared" ref="G29:H29" si="5">G30+G31</f>
        <v>278.94</v>
      </c>
      <c r="H29" s="7">
        <f t="shared" si="5"/>
        <v>349.96</v>
      </c>
      <c r="I29" s="7">
        <f>I30+I31</f>
        <v>610.72</v>
      </c>
      <c r="J29" s="7">
        <v>504.15</v>
      </c>
      <c r="K29" s="7">
        <v>505.31</v>
      </c>
      <c r="L29" s="39" t="s">
        <v>44</v>
      </c>
      <c r="M29" s="42">
        <v>1</v>
      </c>
      <c r="N29" s="42">
        <v>1</v>
      </c>
      <c r="O29" s="42">
        <v>1</v>
      </c>
      <c r="P29" s="42">
        <v>1</v>
      </c>
      <c r="Q29" s="42">
        <v>1</v>
      </c>
      <c r="R29" s="42">
        <v>1</v>
      </c>
      <c r="S29" s="39" t="s">
        <v>45</v>
      </c>
    </row>
    <row r="30" spans="1:19" ht="29.25" customHeight="1" x14ac:dyDescent="0.25">
      <c r="A30" s="23"/>
      <c r="B30" s="40"/>
      <c r="C30" s="23"/>
      <c r="D30" s="5" t="s">
        <v>11</v>
      </c>
      <c r="E30" s="7">
        <f t="shared" si="4"/>
        <v>986</v>
      </c>
      <c r="F30" s="7">
        <v>150</v>
      </c>
      <c r="G30" s="7">
        <f>150-14-50</f>
        <v>86</v>
      </c>
      <c r="H30" s="7">
        <v>150</v>
      </c>
      <c r="I30" s="7">
        <v>200</v>
      </c>
      <c r="J30" s="7">
        <v>200</v>
      </c>
      <c r="K30" s="7">
        <v>200</v>
      </c>
      <c r="L30" s="40"/>
      <c r="M30" s="43"/>
      <c r="N30" s="43"/>
      <c r="O30" s="43"/>
      <c r="P30" s="43"/>
      <c r="Q30" s="43"/>
      <c r="R30" s="43"/>
      <c r="S30" s="40"/>
    </row>
    <row r="31" spans="1:19" ht="33" customHeight="1" x14ac:dyDescent="0.25">
      <c r="A31" s="24"/>
      <c r="B31" s="41"/>
      <c r="C31" s="24"/>
      <c r="D31" s="5" t="s">
        <v>12</v>
      </c>
      <c r="E31" s="7">
        <f t="shared" si="4"/>
        <v>1588.1489999999999</v>
      </c>
      <c r="F31" s="7">
        <f>156.869+18.2</f>
        <v>175.06899999999999</v>
      </c>
      <c r="G31" s="7">
        <f>192.94</f>
        <v>192.94</v>
      </c>
      <c r="H31" s="7">
        <f>137.88+62.08</f>
        <v>199.95999999999998</v>
      </c>
      <c r="I31" s="7">
        <v>410.72</v>
      </c>
      <c r="J31" s="7">
        <v>304.14999999999998</v>
      </c>
      <c r="K31" s="7">
        <v>305.31</v>
      </c>
      <c r="L31" s="41"/>
      <c r="M31" s="44"/>
      <c r="N31" s="44"/>
      <c r="O31" s="44"/>
      <c r="P31" s="44"/>
      <c r="Q31" s="44"/>
      <c r="R31" s="44"/>
      <c r="S31" s="41"/>
    </row>
    <row r="32" spans="1:19" ht="68.25" customHeight="1" x14ac:dyDescent="0.25">
      <c r="A32" s="54" t="s">
        <v>62</v>
      </c>
      <c r="B32" s="3" t="s">
        <v>70</v>
      </c>
      <c r="C32" s="6" t="s">
        <v>26</v>
      </c>
      <c r="D32" s="5" t="s">
        <v>11</v>
      </c>
      <c r="E32" s="7">
        <v>980</v>
      </c>
      <c r="F32" s="7">
        <v>0</v>
      </c>
      <c r="G32" s="7">
        <v>0</v>
      </c>
      <c r="H32" s="7">
        <v>0</v>
      </c>
      <c r="I32" s="7">
        <v>980</v>
      </c>
      <c r="J32" s="7">
        <v>0</v>
      </c>
      <c r="K32" s="7">
        <v>0</v>
      </c>
      <c r="L32" s="3" t="s">
        <v>38</v>
      </c>
      <c r="M32" s="55">
        <v>0</v>
      </c>
      <c r="N32" s="55">
        <v>0</v>
      </c>
      <c r="O32" s="55">
        <v>0</v>
      </c>
      <c r="P32" s="55">
        <v>1</v>
      </c>
      <c r="Q32" s="55">
        <v>0</v>
      </c>
      <c r="R32" s="55">
        <v>0</v>
      </c>
      <c r="S32" s="3" t="s">
        <v>13</v>
      </c>
    </row>
    <row r="33" spans="1:19" ht="91.5" customHeight="1" x14ac:dyDescent="0.25">
      <c r="A33" s="6" t="s">
        <v>63</v>
      </c>
      <c r="B33" s="3" t="s">
        <v>64</v>
      </c>
      <c r="C33" s="6" t="s">
        <v>26</v>
      </c>
      <c r="D33" s="5" t="s">
        <v>11</v>
      </c>
      <c r="E33" s="7">
        <f>F33+G33+I33+H33+J33+K33</f>
        <v>748.51</v>
      </c>
      <c r="F33" s="7">
        <v>0</v>
      </c>
      <c r="G33" s="7">
        <v>0</v>
      </c>
      <c r="H33" s="7">
        <v>0</v>
      </c>
      <c r="I33" s="7">
        <v>748.51</v>
      </c>
      <c r="J33" s="7">
        <v>0</v>
      </c>
      <c r="K33" s="7">
        <v>0</v>
      </c>
      <c r="L33" s="3" t="s">
        <v>69</v>
      </c>
      <c r="M33" s="55">
        <v>0</v>
      </c>
      <c r="N33" s="55">
        <v>0</v>
      </c>
      <c r="O33" s="55">
        <v>0</v>
      </c>
      <c r="P33" s="55">
        <v>100</v>
      </c>
      <c r="Q33" s="55">
        <v>0</v>
      </c>
      <c r="R33" s="55">
        <v>0</v>
      </c>
      <c r="S33" s="3" t="s">
        <v>13</v>
      </c>
    </row>
    <row r="34" spans="1:19" ht="15" customHeight="1" x14ac:dyDescent="0.25">
      <c r="A34" s="31"/>
      <c r="B34" s="56" t="s">
        <v>14</v>
      </c>
      <c r="C34" s="57"/>
      <c r="D34" s="58" t="s">
        <v>9</v>
      </c>
      <c r="E34" s="59">
        <f>E36+E37</f>
        <v>58858.888999999996</v>
      </c>
      <c r="F34" s="59">
        <f>F36+F37</f>
        <v>5949.5590000000002</v>
      </c>
      <c r="G34" s="59">
        <f t="shared" ref="G34:H34" si="6">G36+G37</f>
        <v>7410.11</v>
      </c>
      <c r="H34" s="59">
        <f t="shared" si="6"/>
        <v>8576.16</v>
      </c>
      <c r="I34" s="59">
        <f>I36+I37</f>
        <v>16526.43</v>
      </c>
      <c r="J34" s="59">
        <f t="shared" ref="J34" si="7">J36+J37</f>
        <v>10007.66</v>
      </c>
      <c r="K34" s="59">
        <f>K36+K37</f>
        <v>10388.969999999999</v>
      </c>
      <c r="L34" s="60"/>
      <c r="M34" s="61"/>
      <c r="N34" s="61"/>
      <c r="O34" s="61"/>
      <c r="P34" s="61"/>
      <c r="Q34" s="61"/>
      <c r="R34" s="61"/>
      <c r="S34" s="62"/>
    </row>
    <row r="35" spans="1:19" x14ac:dyDescent="0.25">
      <c r="A35" s="32"/>
      <c r="B35" s="63"/>
      <c r="C35" s="64"/>
      <c r="D35" s="58" t="s">
        <v>10</v>
      </c>
      <c r="E35" s="58"/>
      <c r="F35" s="58"/>
      <c r="G35" s="58"/>
      <c r="H35" s="58"/>
      <c r="I35" s="58"/>
      <c r="J35" s="58"/>
      <c r="K35" s="58"/>
      <c r="L35" s="65"/>
      <c r="M35" s="66"/>
      <c r="N35" s="66"/>
      <c r="O35" s="66"/>
      <c r="P35" s="66"/>
      <c r="Q35" s="66"/>
      <c r="R35" s="66"/>
      <c r="S35" s="67"/>
    </row>
    <row r="36" spans="1:19" x14ac:dyDescent="0.25">
      <c r="A36" s="32"/>
      <c r="B36" s="63"/>
      <c r="C36" s="64"/>
      <c r="D36" s="58" t="s">
        <v>11</v>
      </c>
      <c r="E36" s="59">
        <f>E33+E32+E30+E28+E27+E26+E25+E19+E24</f>
        <v>57270.74</v>
      </c>
      <c r="F36" s="59">
        <f>F28+F25+F30+F24+F19+F27</f>
        <v>5774.49</v>
      </c>
      <c r="G36" s="59">
        <f>G28+G25+G30+G24+G19+G27+G26</f>
        <v>7217.17</v>
      </c>
      <c r="H36" s="59">
        <f>H28+H25+H30+H24+H19+H27+H26</f>
        <v>8376.2000000000007</v>
      </c>
      <c r="I36" s="59">
        <f>I33+I32+I30+I28+I27+I26+I25+I24+I19</f>
        <v>16115.71</v>
      </c>
      <c r="J36" s="59">
        <f>J28+J25+J30+J24+J19+J27+J26</f>
        <v>9703.51</v>
      </c>
      <c r="K36" s="59">
        <f>K28+K25+K30+K24+K19+K27+K26</f>
        <v>10083.66</v>
      </c>
      <c r="L36" s="65"/>
      <c r="M36" s="66"/>
      <c r="N36" s="66"/>
      <c r="O36" s="66"/>
      <c r="P36" s="66"/>
      <c r="Q36" s="66"/>
      <c r="R36" s="66"/>
      <c r="S36" s="67"/>
    </row>
    <row r="37" spans="1:19" x14ac:dyDescent="0.25">
      <c r="A37" s="33"/>
      <c r="B37" s="68"/>
      <c r="C37" s="69"/>
      <c r="D37" s="58" t="s">
        <v>12</v>
      </c>
      <c r="E37" s="59">
        <f>E31</f>
        <v>1588.1489999999999</v>
      </c>
      <c r="F37" s="59">
        <f t="shared" ref="F37" si="8">F31</f>
        <v>175.06899999999999</v>
      </c>
      <c r="G37" s="59">
        <f t="shared" ref="G37:K37" si="9">G31</f>
        <v>192.94</v>
      </c>
      <c r="H37" s="59">
        <f t="shared" si="9"/>
        <v>199.95999999999998</v>
      </c>
      <c r="I37" s="59">
        <f t="shared" si="9"/>
        <v>410.72</v>
      </c>
      <c r="J37" s="59">
        <f t="shared" si="9"/>
        <v>304.14999999999998</v>
      </c>
      <c r="K37" s="59">
        <f t="shared" si="9"/>
        <v>305.31</v>
      </c>
      <c r="L37" s="70"/>
      <c r="M37" s="71"/>
      <c r="N37" s="71"/>
      <c r="O37" s="71"/>
      <c r="P37" s="71"/>
      <c r="Q37" s="71"/>
      <c r="R37" s="71"/>
      <c r="S37" s="72"/>
    </row>
    <row r="39" spans="1:19" ht="14.45" hidden="1" customHeight="1" x14ac:dyDescent="0.25"/>
    <row r="40" spans="1:19" ht="14.45" hidden="1" customHeight="1" x14ac:dyDescent="0.25"/>
    <row r="41" spans="1:19" ht="14.45" hidden="1" customHeight="1" x14ac:dyDescent="0.25"/>
    <row r="42" spans="1:19" ht="14.45" hidden="1" customHeight="1" x14ac:dyDescent="0.25"/>
    <row r="43" spans="1:19" ht="14.45" hidden="1" customHeight="1" x14ac:dyDescent="0.25"/>
    <row r="44" spans="1:19" x14ac:dyDescent="0.25">
      <c r="F44" s="4"/>
      <c r="H44" s="4"/>
      <c r="I44" s="4"/>
    </row>
    <row r="45" spans="1:19" ht="18.75" x14ac:dyDescent="0.25">
      <c r="F45" s="4"/>
      <c r="H45" s="4"/>
      <c r="I45" s="10"/>
    </row>
    <row r="46" spans="1:19" ht="18.75" x14ac:dyDescent="0.3">
      <c r="I46" s="11"/>
    </row>
    <row r="47" spans="1:19" x14ac:dyDescent="0.25">
      <c r="G47" s="4"/>
      <c r="H47" s="12"/>
      <c r="J47" s="4"/>
      <c r="L47" s="4"/>
    </row>
    <row r="48" spans="1:19" x14ac:dyDescent="0.25">
      <c r="F48" s="4"/>
      <c r="H48" s="12"/>
      <c r="J48" s="4"/>
      <c r="L48" s="4"/>
    </row>
    <row r="49" spans="6:12" x14ac:dyDescent="0.25">
      <c r="F49" s="4"/>
      <c r="H49" s="12"/>
      <c r="J49" s="4"/>
      <c r="L49" s="4"/>
    </row>
    <row r="50" spans="6:12" x14ac:dyDescent="0.25">
      <c r="F50" s="4"/>
      <c r="H50" s="12"/>
      <c r="J50" s="4"/>
    </row>
    <row r="51" spans="6:12" x14ac:dyDescent="0.25">
      <c r="H51" s="12"/>
      <c r="J51" s="4"/>
    </row>
    <row r="52" spans="6:12" x14ac:dyDescent="0.25">
      <c r="H52" s="12"/>
      <c r="J52" s="14"/>
    </row>
    <row r="53" spans="6:12" x14ac:dyDescent="0.25">
      <c r="H53" s="12"/>
    </row>
    <row r="54" spans="6:12" x14ac:dyDescent="0.25">
      <c r="H54" s="13"/>
    </row>
    <row r="55" spans="6:12" x14ac:dyDescent="0.25">
      <c r="H55" s="4"/>
    </row>
    <row r="56" spans="6:12" x14ac:dyDescent="0.25">
      <c r="H56" s="4"/>
    </row>
    <row r="57" spans="6:12" x14ac:dyDescent="0.25">
      <c r="H57" s="4"/>
    </row>
    <row r="58" spans="6:12" x14ac:dyDescent="0.25">
      <c r="H58" s="4"/>
    </row>
    <row r="59" spans="6:12" x14ac:dyDescent="0.25">
      <c r="H59" s="4"/>
    </row>
    <row r="60" spans="6:12" x14ac:dyDescent="0.25">
      <c r="H60" s="4"/>
    </row>
    <row r="61" spans="6:12" x14ac:dyDescent="0.25">
      <c r="H61" s="4"/>
    </row>
    <row r="62" spans="6:12" x14ac:dyDescent="0.25">
      <c r="H62" s="4"/>
    </row>
    <row r="63" spans="6:12" x14ac:dyDescent="0.25">
      <c r="H63" s="4"/>
    </row>
    <row r="64" spans="6:12" x14ac:dyDescent="0.25">
      <c r="H64" s="4"/>
    </row>
    <row r="65" spans="8:8" x14ac:dyDescent="0.25">
      <c r="H65" s="4"/>
    </row>
    <row r="66" spans="8:8" x14ac:dyDescent="0.25">
      <c r="H66" s="4"/>
    </row>
    <row r="67" spans="8:8" x14ac:dyDescent="0.25">
      <c r="H67" s="4"/>
    </row>
    <row r="68" spans="8:8" x14ac:dyDescent="0.25">
      <c r="H68" s="4"/>
    </row>
    <row r="69" spans="8:8" x14ac:dyDescent="0.25">
      <c r="H69" s="4"/>
    </row>
    <row r="70" spans="8:8" x14ac:dyDescent="0.25">
      <c r="H70" s="4"/>
    </row>
    <row r="71" spans="8:8" x14ac:dyDescent="0.25">
      <c r="H71" s="4"/>
    </row>
  </sheetData>
  <mergeCells count="54">
    <mergeCell ref="S19:S23"/>
    <mergeCell ref="I19:I23"/>
    <mergeCell ref="H19:H23"/>
    <mergeCell ref="R16:R18"/>
    <mergeCell ref="Q16:Q18"/>
    <mergeCell ref="O16:O18"/>
    <mergeCell ref="J19:J23"/>
    <mergeCell ref="A16:A18"/>
    <mergeCell ref="B16:B18"/>
    <mergeCell ref="C16:C18"/>
    <mergeCell ref="S16:S18"/>
    <mergeCell ref="P16:P18"/>
    <mergeCell ref="D11:D12"/>
    <mergeCell ref="E11:K11"/>
    <mergeCell ref="L11:R11"/>
    <mergeCell ref="B14:S14"/>
    <mergeCell ref="B15:S15"/>
    <mergeCell ref="P29:P31"/>
    <mergeCell ref="R29:R31"/>
    <mergeCell ref="Q29:Q31"/>
    <mergeCell ref="S29:S31"/>
    <mergeCell ref="L34:S37"/>
    <mergeCell ref="N29:N31"/>
    <mergeCell ref="O29:O31"/>
    <mergeCell ref="A34:A37"/>
    <mergeCell ref="B34:B37"/>
    <mergeCell ref="C34:C37"/>
    <mergeCell ref="L29:L31"/>
    <mergeCell ref="M29:M31"/>
    <mergeCell ref="B29:B31"/>
    <mergeCell ref="A29:A31"/>
    <mergeCell ref="C29:C31"/>
    <mergeCell ref="L1:S2"/>
    <mergeCell ref="P3:S3"/>
    <mergeCell ref="L6:S6"/>
    <mergeCell ref="K4:S4"/>
    <mergeCell ref="A8:S8"/>
    <mergeCell ref="I5:S5"/>
    <mergeCell ref="A9:S9"/>
    <mergeCell ref="F19:F23"/>
    <mergeCell ref="G19:G23"/>
    <mergeCell ref="L16:L18"/>
    <mergeCell ref="M16:M18"/>
    <mergeCell ref="N16:N18"/>
    <mergeCell ref="K19:K23"/>
    <mergeCell ref="A19:A23"/>
    <mergeCell ref="B19:B23"/>
    <mergeCell ref="C19:C23"/>
    <mergeCell ref="D19:D23"/>
    <mergeCell ref="E19:E23"/>
    <mergeCell ref="A11:A12"/>
    <mergeCell ref="B11:B12"/>
    <mergeCell ref="C11:C12"/>
    <mergeCell ref="S11:S12"/>
  </mergeCells>
  <pageMargins left="0.39370078740157483" right="0.39370078740157483" top="0.39370078740157483" bottom="0.15748031496062992" header="0.31496062992125984" footer="0.31496062992125984"/>
  <pageSetup paperSize="9" scale="62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Adm#Econom#7</cp:lastModifiedBy>
  <cp:lastPrinted>2022-10-10T12:16:52Z</cp:lastPrinted>
  <dcterms:created xsi:type="dcterms:W3CDTF">2016-08-22T07:06:58Z</dcterms:created>
  <dcterms:modified xsi:type="dcterms:W3CDTF">2023-01-16T14:47:46Z</dcterms:modified>
</cp:coreProperties>
</file>