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1" sheetId="10" r:id="rId1"/>
    <sheet name="с маркером (2)" sheetId="11" r:id="rId2"/>
  </sheets>
  <definedNames>
    <definedName name="_xlnm._FilterDatabase" localSheetId="0" hidden="1">'1'!$A$11:$S$69</definedName>
    <definedName name="_xlnm._FilterDatabase" localSheetId="1" hidden="1">'с маркером (2)'!$A$9:$S$64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0" l="1"/>
  <c r="K16" i="10" l="1"/>
  <c r="J16" i="10"/>
  <c r="J12" i="10"/>
  <c r="I16" i="10" l="1"/>
  <c r="E25" i="10" l="1"/>
  <c r="E23" i="10" s="1"/>
  <c r="E24" i="10"/>
  <c r="K23" i="10"/>
  <c r="J23" i="10"/>
  <c r="I23" i="10"/>
  <c r="H23" i="10"/>
  <c r="G23" i="10"/>
  <c r="F23" i="10"/>
  <c r="F29" i="10"/>
  <c r="G29" i="10"/>
  <c r="H29" i="10"/>
  <c r="I29" i="10"/>
  <c r="J29" i="10"/>
  <c r="K29" i="10"/>
  <c r="E31" i="10"/>
  <c r="E29" i="10" s="1"/>
  <c r="J47" i="10"/>
  <c r="K47" i="10"/>
  <c r="J38" i="10"/>
  <c r="K38" i="10"/>
  <c r="J41" i="10"/>
  <c r="K41" i="10"/>
  <c r="H16" i="10"/>
  <c r="E58" i="11" l="1"/>
  <c r="E56" i="11"/>
  <c r="E55" i="11" s="1"/>
  <c r="K55" i="11"/>
  <c r="J55" i="11"/>
  <c r="I55" i="11"/>
  <c r="H55" i="11"/>
  <c r="G55" i="11"/>
  <c r="F55" i="11"/>
  <c r="E53" i="11"/>
  <c r="E52" i="11"/>
  <c r="E51" i="11" s="1"/>
  <c r="K51" i="11"/>
  <c r="J51" i="11"/>
  <c r="I51" i="11"/>
  <c r="H51" i="11"/>
  <c r="G51" i="11"/>
  <c r="F51" i="11"/>
  <c r="E50" i="11"/>
  <c r="E49" i="11"/>
  <c r="E48" i="11" s="1"/>
  <c r="K48" i="11"/>
  <c r="J48" i="11"/>
  <c r="I48" i="11"/>
  <c r="H48" i="11"/>
  <c r="G48" i="11"/>
  <c r="F48" i="11"/>
  <c r="G47" i="11"/>
  <c r="E47" i="11" s="1"/>
  <c r="F47" i="11"/>
  <c r="E46" i="11"/>
  <c r="K45" i="11"/>
  <c r="J45" i="11"/>
  <c r="I45" i="11"/>
  <c r="H45" i="11"/>
  <c r="G45" i="11"/>
  <c r="F45" i="11"/>
  <c r="E44" i="11"/>
  <c r="E43" i="11"/>
  <c r="E42" i="11" s="1"/>
  <c r="K42" i="11"/>
  <c r="J42" i="11"/>
  <c r="I42" i="11"/>
  <c r="H42" i="11"/>
  <c r="G42" i="11"/>
  <c r="F42" i="11"/>
  <c r="E41" i="11"/>
  <c r="E40" i="11"/>
  <c r="E39" i="11" s="1"/>
  <c r="K39" i="11"/>
  <c r="J39" i="11"/>
  <c r="I39" i="11"/>
  <c r="H39" i="11"/>
  <c r="G39" i="11"/>
  <c r="F39" i="11"/>
  <c r="E38" i="11"/>
  <c r="E37" i="11"/>
  <c r="E36" i="11" s="1"/>
  <c r="K36" i="11"/>
  <c r="J36" i="11"/>
  <c r="I36" i="11"/>
  <c r="H36" i="11"/>
  <c r="G36" i="11"/>
  <c r="F36" i="11"/>
  <c r="E35" i="11"/>
  <c r="E34" i="11"/>
  <c r="E33" i="11" s="1"/>
  <c r="K33" i="11"/>
  <c r="J33" i="11"/>
  <c r="I33" i="11"/>
  <c r="H33" i="11"/>
  <c r="G33" i="11"/>
  <c r="F33" i="11"/>
  <c r="E32" i="11"/>
  <c r="E31" i="11"/>
  <c r="E30" i="11" s="1"/>
  <c r="K30" i="11"/>
  <c r="J30" i="11"/>
  <c r="I30" i="11"/>
  <c r="H30" i="11"/>
  <c r="G30" i="11"/>
  <c r="F30" i="11"/>
  <c r="K29" i="11"/>
  <c r="J29" i="11"/>
  <c r="J11" i="11" s="1"/>
  <c r="J61" i="11" s="1"/>
  <c r="I29" i="11"/>
  <c r="H29" i="11"/>
  <c r="H27" i="11" s="1"/>
  <c r="G29" i="11"/>
  <c r="G27" i="11" s="1"/>
  <c r="F29" i="11"/>
  <c r="F27" i="11" s="1"/>
  <c r="F28" i="11"/>
  <c r="E28" i="11" s="1"/>
  <c r="K27" i="11"/>
  <c r="J27" i="11"/>
  <c r="E26" i="11"/>
  <c r="E24" i="11" s="1"/>
  <c r="K24" i="11"/>
  <c r="J24" i="11"/>
  <c r="I24" i="11"/>
  <c r="H24" i="11"/>
  <c r="G24" i="11"/>
  <c r="F24" i="11"/>
  <c r="E23" i="11"/>
  <c r="E22" i="11"/>
  <c r="K21" i="11"/>
  <c r="J21" i="11"/>
  <c r="I21" i="11"/>
  <c r="H21" i="11"/>
  <c r="G21" i="11"/>
  <c r="F21" i="11"/>
  <c r="E21" i="11"/>
  <c r="E20" i="11"/>
  <c r="E19" i="11"/>
  <c r="E18" i="11" s="1"/>
  <c r="K18" i="11"/>
  <c r="J18" i="11"/>
  <c r="I18" i="11"/>
  <c r="H18" i="11"/>
  <c r="G18" i="11"/>
  <c r="F18" i="11"/>
  <c r="K17" i="11"/>
  <c r="K15" i="11" s="1"/>
  <c r="J17" i="11"/>
  <c r="J15" i="11" s="1"/>
  <c r="I17" i="11"/>
  <c r="E17" i="11" s="1"/>
  <c r="E16" i="11"/>
  <c r="E15" i="11" s="1"/>
  <c r="H15" i="11"/>
  <c r="G15" i="11"/>
  <c r="F15" i="11"/>
  <c r="K14" i="11"/>
  <c r="J14" i="11"/>
  <c r="I14" i="11"/>
  <c r="H14" i="11"/>
  <c r="H11" i="11" s="1"/>
  <c r="H61" i="11" s="1"/>
  <c r="G14" i="11"/>
  <c r="F14" i="11"/>
  <c r="K13" i="11"/>
  <c r="J13" i="11"/>
  <c r="J12" i="11" s="1"/>
  <c r="I13" i="11"/>
  <c r="I10" i="11" s="1"/>
  <c r="I60" i="11" s="1"/>
  <c r="H13" i="11"/>
  <c r="G13" i="11"/>
  <c r="F13" i="11"/>
  <c r="F12" i="11" s="1"/>
  <c r="K10" i="11"/>
  <c r="H10" i="11"/>
  <c r="H60" i="11" s="1"/>
  <c r="G10" i="11"/>
  <c r="E45" i="11" l="1"/>
  <c r="I12" i="11"/>
  <c r="H12" i="11"/>
  <c r="F11" i="11"/>
  <c r="F61" i="11" s="1"/>
  <c r="E14" i="11"/>
  <c r="K12" i="11"/>
  <c r="E29" i="11"/>
  <c r="E27" i="11" s="1"/>
  <c r="H59" i="11"/>
  <c r="H9" i="11"/>
  <c r="F10" i="11"/>
  <c r="J10" i="11"/>
  <c r="G11" i="11"/>
  <c r="G61" i="11" s="1"/>
  <c r="K11" i="11"/>
  <c r="K61" i="11" s="1"/>
  <c r="E13" i="11"/>
  <c r="E12" i="11" s="1"/>
  <c r="I27" i="11"/>
  <c r="G60" i="11"/>
  <c r="G59" i="11" s="1"/>
  <c r="K60" i="11"/>
  <c r="I11" i="11"/>
  <c r="I61" i="11" s="1"/>
  <c r="I59" i="11" s="1"/>
  <c r="I15" i="11"/>
  <c r="G12" i="11"/>
  <c r="E58" i="10"/>
  <c r="G9" i="11" l="1"/>
  <c r="I9" i="11"/>
  <c r="K9" i="11"/>
  <c r="J60" i="11"/>
  <c r="J59" i="11" s="1"/>
  <c r="J9" i="11"/>
  <c r="E11" i="11"/>
  <c r="K59" i="11"/>
  <c r="F60" i="11"/>
  <c r="E10" i="11"/>
  <c r="F9" i="11"/>
  <c r="E61" i="11"/>
  <c r="E63" i="10"/>
  <c r="E61" i="10"/>
  <c r="K60" i="10"/>
  <c r="J60" i="10"/>
  <c r="I60" i="10"/>
  <c r="H60" i="10"/>
  <c r="G60" i="10"/>
  <c r="F60" i="10"/>
  <c r="E57" i="10"/>
  <c r="E56" i="10" s="1"/>
  <c r="K56" i="10"/>
  <c r="J56" i="10"/>
  <c r="I56" i="10"/>
  <c r="H56" i="10"/>
  <c r="G56" i="10"/>
  <c r="F56" i="10"/>
  <c r="E55" i="10"/>
  <c r="E54" i="10"/>
  <c r="E53" i="10" s="1"/>
  <c r="K53" i="10"/>
  <c r="J53" i="10"/>
  <c r="I53" i="10"/>
  <c r="H53" i="10"/>
  <c r="G53" i="10"/>
  <c r="F53" i="10"/>
  <c r="G52" i="10"/>
  <c r="G50" i="10" s="1"/>
  <c r="F52" i="10"/>
  <c r="E52" i="10" s="1"/>
  <c r="E51" i="10"/>
  <c r="K50" i="10"/>
  <c r="J50" i="10"/>
  <c r="I50" i="10"/>
  <c r="H50" i="10"/>
  <c r="E49" i="10"/>
  <c r="E48" i="10"/>
  <c r="I47" i="10"/>
  <c r="H47" i="10"/>
  <c r="G47" i="10"/>
  <c r="F47" i="10"/>
  <c r="E46" i="10"/>
  <c r="E45" i="10"/>
  <c r="K44" i="10"/>
  <c r="J44" i="10"/>
  <c r="I44" i="10"/>
  <c r="H44" i="10"/>
  <c r="G44" i="10"/>
  <c r="F44" i="10"/>
  <c r="E43" i="10"/>
  <c r="E42" i="10"/>
  <c r="I41" i="10"/>
  <c r="H41" i="10"/>
  <c r="G41" i="10"/>
  <c r="F41" i="10"/>
  <c r="E40" i="10"/>
  <c r="E39" i="10"/>
  <c r="I38" i="10"/>
  <c r="H38" i="10"/>
  <c r="G38" i="10"/>
  <c r="F38" i="10"/>
  <c r="E38" i="10"/>
  <c r="E37" i="10"/>
  <c r="E36" i="10"/>
  <c r="K35" i="10"/>
  <c r="J35" i="10"/>
  <c r="I35" i="10"/>
  <c r="H35" i="10"/>
  <c r="G35" i="10"/>
  <c r="F35" i="10"/>
  <c r="K34" i="10"/>
  <c r="K32" i="10" s="1"/>
  <c r="J34" i="10"/>
  <c r="J32" i="10" s="1"/>
  <c r="I34" i="10"/>
  <c r="H34" i="10"/>
  <c r="H32" i="10" s="1"/>
  <c r="G34" i="10"/>
  <c r="G32" i="10" s="1"/>
  <c r="F34" i="10"/>
  <c r="F33" i="10"/>
  <c r="F32" i="10" s="1"/>
  <c r="E33" i="10"/>
  <c r="E28" i="10"/>
  <c r="E27" i="10"/>
  <c r="K26" i="10"/>
  <c r="J26" i="10"/>
  <c r="I26" i="10"/>
  <c r="H26" i="10"/>
  <c r="G26" i="10"/>
  <c r="F26" i="10"/>
  <c r="E22" i="10"/>
  <c r="E21" i="10"/>
  <c r="K20" i="10"/>
  <c r="J20" i="10"/>
  <c r="I20" i="10"/>
  <c r="H20" i="10"/>
  <c r="G20" i="10"/>
  <c r="F20" i="10"/>
  <c r="J17" i="10"/>
  <c r="E18" i="10"/>
  <c r="K17" i="10"/>
  <c r="H17" i="10"/>
  <c r="G17" i="10"/>
  <c r="F17" i="10"/>
  <c r="G16" i="10"/>
  <c r="F16" i="10"/>
  <c r="K15" i="10"/>
  <c r="K12" i="10" s="1"/>
  <c r="J15" i="10"/>
  <c r="I15" i="10"/>
  <c r="I12" i="10" s="1"/>
  <c r="I65" i="10" s="1"/>
  <c r="H15" i="10"/>
  <c r="G15" i="10"/>
  <c r="G12" i="10" s="1"/>
  <c r="F15" i="10"/>
  <c r="F12" i="10" s="1"/>
  <c r="F65" i="10" s="1"/>
  <c r="J65" i="10"/>
  <c r="H12" i="10"/>
  <c r="H65" i="10" s="1"/>
  <c r="I32" i="10" l="1"/>
  <c r="I13" i="10"/>
  <c r="I11" i="10" s="1"/>
  <c r="E44" i="10"/>
  <c r="E19" i="10"/>
  <c r="E17" i="10" s="1"/>
  <c r="I14" i="10"/>
  <c r="I17" i="10"/>
  <c r="H66" i="10"/>
  <c r="H64" i="10" s="1"/>
  <c r="E20" i="10"/>
  <c r="F13" i="10"/>
  <c r="F66" i="10" s="1"/>
  <c r="F64" i="10" s="1"/>
  <c r="F50" i="10"/>
  <c r="F14" i="10"/>
  <c r="E35" i="10"/>
  <c r="E50" i="10"/>
  <c r="E60" i="10"/>
  <c r="E47" i="10"/>
  <c r="E9" i="11"/>
  <c r="E60" i="11"/>
  <c r="E59" i="11" s="1"/>
  <c r="F59" i="11"/>
  <c r="E41" i="10"/>
  <c r="E26" i="10"/>
  <c r="G65" i="10"/>
  <c r="K65" i="10"/>
  <c r="E12" i="10"/>
  <c r="G14" i="10"/>
  <c r="K14" i="10"/>
  <c r="G13" i="10"/>
  <c r="K13" i="10"/>
  <c r="K66" i="10" s="1"/>
  <c r="H14" i="10"/>
  <c r="E15" i="10"/>
  <c r="E34" i="10"/>
  <c r="E32" i="10" s="1"/>
  <c r="J14" i="10" l="1"/>
  <c r="J13" i="10"/>
  <c r="J66" i="10" s="1"/>
  <c r="J64" i="10" s="1"/>
  <c r="E16" i="10"/>
  <c r="E14" i="10" s="1"/>
  <c r="F11" i="10"/>
  <c r="I66" i="10"/>
  <c r="I64" i="10" s="1"/>
  <c r="H11" i="10"/>
  <c r="E65" i="10"/>
  <c r="J11" i="10"/>
  <c r="K11" i="10"/>
  <c r="K64" i="10"/>
  <c r="G66" i="10"/>
  <c r="E13" i="10"/>
  <c r="E11" i="10" s="1"/>
  <c r="G11" i="10"/>
  <c r="E66" i="10" l="1"/>
  <c r="E64" i="10" s="1"/>
  <c r="G64" i="10"/>
</calcChain>
</file>

<file path=xl/sharedStrings.xml><?xml version="1.0" encoding="utf-8"?>
<sst xmlns="http://schemas.openxmlformats.org/spreadsheetml/2006/main" count="340" uniqueCount="72">
  <si>
    <t>1.1</t>
  </si>
  <si>
    <t>1.1.1</t>
  </si>
  <si>
    <t>№ п/п</t>
  </si>
  <si>
    <t>МБ</t>
  </si>
  <si>
    <t>ОБ</t>
  </si>
  <si>
    <t>2019-2024</t>
  </si>
  <si>
    <t>Цель: Повышение качества жизни населения ЗАТО Видяево за счет широкомасштабного использования информационно-коммуникационных технологий (далее ИКТ), открытости и эффективности работы органов местного самоуправления, доступности и качества предоставления муниципальных услуг на основе использования ИКТ; а также рост экономики, уровня жизни населения, бюджетных доходов за счет развития информационно-коммуникационной инфраструктуры, использования ИКТ.</t>
  </si>
  <si>
    <t>Задача 1:  Повышение эффективности местного самоуправления, качества и оперативности принятия управленческих решений и предоставления муниципальных услуг путем внедрения элементов электронного правительства, электронного документооборота, перехода на предоставление муниципальных услуг в электронной форме, использование современных ИКТ в управленческой работе</t>
  </si>
  <si>
    <t>Основное мероприятие 1. Осуществление комплекса мероприятий по внедрению и использованию информационно- коммуникационных технологий с целью открытости и эффективности работы органов местного самоуправления ЗАТО Видяево.</t>
  </si>
  <si>
    <t>ПЕРЕЧЕНЬ ОСНОВНЫХ МЕРОПРИЯТИЙ ПОДПРОГРАММЫ</t>
  </si>
  <si>
    <t>«Развитие информационного общества в ЗАТО Видяево»</t>
  </si>
  <si>
    <t xml:space="preserve">Цель, задачи, 
 программные  
 мероприятия
</t>
  </si>
  <si>
    <t xml:space="preserve"> Срок   
выполнения
(квартал, 
   год)   
</t>
  </si>
  <si>
    <t xml:space="preserve">Источники   
финансирования
</t>
  </si>
  <si>
    <t>Объемы 
  финансирования (тыс. руб.)</t>
  </si>
  <si>
    <t>Показатели (индикаторы) результативности  выполнения основных мероприятий</t>
  </si>
  <si>
    <t xml:space="preserve">Исполнители
программных
мероприятий
</t>
  </si>
  <si>
    <t>Всего</t>
  </si>
  <si>
    <t>2019 год</t>
  </si>
  <si>
    <t>2020 год</t>
  </si>
  <si>
    <t>Наименование</t>
  </si>
  <si>
    <t>1</t>
  </si>
  <si>
    <t>Всего:                  в т.ч.:</t>
  </si>
  <si>
    <t xml:space="preserve">Доля выполнение плана основного 
мероприятия №1 (%)
</t>
  </si>
  <si>
    <t xml:space="preserve">Приобретение, поставка оргтехники, запасных частей для вычислительных машин и программного обеспечения, сопровождение и обновление уставленных программных комплексов. </t>
  </si>
  <si>
    <t>Администрация ЗАТО Видяево</t>
  </si>
  <si>
    <t xml:space="preserve"> МКУ «Финансовый отдел Администрации ЗАТО Видяево»</t>
  </si>
  <si>
    <t xml:space="preserve"> Совет депутатов ЗАТО Видяево</t>
  </si>
  <si>
    <t>1.1.2.</t>
  </si>
  <si>
    <t>Оказание услуг: фиксированной, мобильной связи, сопровождение средств защиты информации в муниципальной информационной системе , организация частных цифровых каналов и доступа к глобальной информационной сети «интернет»</t>
  </si>
  <si>
    <t>МКУ «Центр МИТО» ЗАТО Видяево</t>
  </si>
  <si>
    <t>1.1.3</t>
  </si>
  <si>
    <t>Техническое сопровождение ПО «Система автоматизации рабочего места муниципального служащего»</t>
  </si>
  <si>
    <t>1.1.4</t>
  </si>
  <si>
    <t>2</t>
  </si>
  <si>
    <t>Задача 2: Создание современной информационной и телекоммуникационной инфраструктуры для предоставления на ее основе государственных и муниципальных услуг и обеспечение высокого уровня доступности для населения информации и технологий по принципу «одного окна».</t>
  </si>
  <si>
    <t>2.1</t>
  </si>
  <si>
    <t>Основное мероприятие 2. Организация предоставления государственных и муниципальных услуг по принципу «одного окна».</t>
  </si>
  <si>
    <t>Доля предоставления государственных и муниципальных услуг по принципу «одного окна» (%)</t>
  </si>
  <si>
    <t xml:space="preserve">МБУ МФЦ ЗАТО Видяево
</t>
  </si>
  <si>
    <t>Итого по подпрограмме:</t>
  </si>
  <si>
    <t>Всего
в т. ч.:</t>
  </si>
  <si>
    <t>_</t>
  </si>
  <si>
    <t>2021 год</t>
  </si>
  <si>
    <t>2022 год</t>
  </si>
  <si>
    <t>2023 год</t>
  </si>
  <si>
    <t>2024 год</t>
  </si>
  <si>
    <t xml:space="preserve">Создание волоконно-оптической линии связи в муниципальной информационной системе Администрации ЗАТО  </t>
  </si>
  <si>
    <t>2019-2014</t>
  </si>
  <si>
    <t>1.1.5</t>
  </si>
  <si>
    <t>Повышение квалификации и профессиональная переподготовка по информационным технологиям</t>
  </si>
  <si>
    <t>1.1.6</t>
  </si>
  <si>
    <t xml:space="preserve">Разработка организационно-распорядительной документации по требованиям РКН, ФСТЭК, ФСБ. Аттестационные испытания МИС, оформление комплекта документов и Аттестата соответствия требованиям по безопасности информации. </t>
  </si>
  <si>
    <t>Администрация ЗАТО Видяево,   МКУ «Финансовый отдел Администрации ЗАТО Видяево», Совет депутатов ЗАТО Видяево, МКУ «Центр МИТО» ЗАТО Видяево</t>
  </si>
  <si>
    <t>Администрация ЗАТО Видяево, МКУ «Центр МИТО» ЗАТО Видяево</t>
  </si>
  <si>
    <t xml:space="preserve">приложению 2 к Изменениям в муниципальную программу
«Информационное общество ЗАТО Видяево
</t>
  </si>
  <si>
    <t>1.1.1.1.</t>
  </si>
  <si>
    <t>1.1.1.2.</t>
  </si>
  <si>
    <t>1.1.1.3.</t>
  </si>
  <si>
    <t>1.1.1.4.</t>
  </si>
  <si>
    <t>1.1.2.1.</t>
  </si>
  <si>
    <t>1.1.2.2.</t>
  </si>
  <si>
    <t>1.1.2.3.</t>
  </si>
  <si>
    <t>1.1.2.4.</t>
  </si>
  <si>
    <t xml:space="preserve">приложение  к Изменениям в муниципальную программу
«Информационное общество ЗАТО Видяево
</t>
  </si>
  <si>
    <t>`</t>
  </si>
  <si>
    <t>Оказание услуг по комплексному обновлению средств защиты информации на объекте информатизации и организации защищенных каналов связи на базе программно-аппаратных продуктов ViPNet.</t>
  </si>
  <si>
    <t>1.1.1.5.</t>
  </si>
  <si>
    <t xml:space="preserve"> Контрольно счетная комиссия ЗАТО Видяево</t>
  </si>
  <si>
    <t xml:space="preserve"> Контрольно счетная комиссия  ЗАТО Видяево</t>
  </si>
  <si>
    <t>Основное мероприятие 2. Организация предоставления государственных и муниципальных услуг по принципу «одного окна». (В т.ч. Частичная компенсация дополнительных расходов на
повышение оплаты труда работников муниципальных
учреждений в связи с доведением оплаты труда до
минимального размера оплаты труда, установленного
Федеральным законом от 19.06.2000 N 82-ФЗ "О
минимальном размере оплаты труда", увеличенного на
районный коэффициент и процентную надбавку за стаж
работы в районах Крайнего Севера)</t>
  </si>
  <si>
    <t xml:space="preserve">Основное мероприятие 1. Осуществление комплекса мероприятий по внедрению и использованию информационно- коммуникационных технологий с целью открытости и эффективности работы органов местного самоуправления ЗАТО Видяево.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</si>
</sst>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2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Font="1"/>
    <xf numFmtId="2" fontId="6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2" fontId="4" fillId="0" borderId="0" xfId="0" applyNumberFormat="1" applyFont="1"/>
    <xf numFmtId="0" fontId="4" fillId="0" borderId="0" xfId="0" applyFont="1" applyBorder="1"/>
    <xf numFmtId="0" fontId="4" fillId="0" borderId="0" xfId="0" applyFont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/>
    <xf numFmtId="4" fontId="3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4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/>
    <xf numFmtId="0" fontId="8" fillId="0" borderId="0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4" fontId="3" fillId="0" borderId="0" xfId="0" applyNumberFormat="1" applyFont="1" applyFill="1"/>
    <xf numFmtId="2" fontId="3" fillId="0" borderId="0" xfId="0" applyNumberFormat="1" applyFont="1" applyFill="1"/>
    <xf numFmtId="4" fontId="1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textRotation="90"/>
    </xf>
    <xf numFmtId="4" fontId="6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8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/>
    <xf numFmtId="49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4" fontId="4" fillId="2" borderId="0" xfId="0" applyNumberFormat="1" applyFont="1" applyFill="1"/>
    <xf numFmtId="2" fontId="4" fillId="2" borderId="0" xfId="0" applyNumberFormat="1" applyFont="1" applyFill="1"/>
    <xf numFmtId="0" fontId="4" fillId="2" borderId="0" xfId="0" applyFont="1" applyFill="1" applyBorder="1"/>
    <xf numFmtId="0" fontId="4" fillId="2" borderId="0" xfId="0" applyFont="1" applyFill="1" applyAlignment="1">
      <alignment vertical="center" wrapText="1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7" fillId="2" borderId="0" xfId="0" applyNumberFormat="1" applyFont="1" applyFill="1" applyAlignment="1">
      <alignment horizontal="center" vertical="center" wrapText="1"/>
    </xf>
    <xf numFmtId="4" fontId="3" fillId="2" borderId="0" xfId="0" applyNumberFormat="1" applyFont="1" applyFill="1"/>
    <xf numFmtId="2" fontId="3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/>
    </xf>
    <xf numFmtId="0" fontId="0" fillId="4" borderId="0" xfId="0" applyFont="1" applyFill="1"/>
    <xf numFmtId="4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textRotation="90"/>
    </xf>
    <xf numFmtId="0" fontId="4" fillId="0" borderId="3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wrapText="1"/>
    </xf>
    <xf numFmtId="0" fontId="0" fillId="0" borderId="0" xfId="0" applyAlignment="1">
      <alignment horizontal="right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textRotation="90" wrapText="1"/>
    </xf>
    <xf numFmtId="2" fontId="4" fillId="0" borderId="3" xfId="0" applyNumberFormat="1" applyFont="1" applyFill="1" applyBorder="1" applyAlignment="1">
      <alignment horizontal="center" vertical="center" textRotation="90"/>
    </xf>
    <xf numFmtId="2" fontId="4" fillId="0" borderId="4" xfId="0" applyNumberFormat="1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top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Fill="1" applyBorder="1" applyAlignment="1">
      <alignment horizontal="center" vertical="center" textRotation="90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textRotation="90" wrapText="1"/>
    </xf>
    <xf numFmtId="2" fontId="6" fillId="0" borderId="3" xfId="0" applyNumberFormat="1" applyFont="1" applyFill="1" applyBorder="1" applyAlignment="1">
      <alignment horizontal="center" vertical="center" textRotation="90"/>
    </xf>
    <xf numFmtId="2" fontId="6" fillId="0" borderId="4" xfId="0" applyNumberFormat="1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textRotation="90" wrapText="1"/>
    </xf>
    <xf numFmtId="2" fontId="9" fillId="0" borderId="3" xfId="0" applyNumberFormat="1" applyFont="1" applyFill="1" applyBorder="1" applyAlignment="1">
      <alignment horizontal="center" vertical="center" textRotation="90"/>
    </xf>
    <xf numFmtId="2" fontId="9" fillId="0" borderId="4" xfId="0" applyNumberFormat="1" applyFont="1" applyFill="1" applyBorder="1" applyAlignment="1">
      <alignment horizontal="center" vertical="center" textRotation="90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6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textRotation="90" wrapText="1"/>
    </xf>
    <xf numFmtId="2" fontId="6" fillId="2" borderId="3" xfId="0" applyNumberFormat="1" applyFont="1" applyFill="1" applyBorder="1" applyAlignment="1">
      <alignment horizontal="center" vertical="center" textRotation="90" wrapText="1"/>
    </xf>
    <xf numFmtId="2" fontId="6" fillId="2" borderId="4" xfId="0" applyNumberFormat="1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left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49" fontId="6" fillId="2" borderId="4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textRotation="90" wrapText="1"/>
    </xf>
    <xf numFmtId="2" fontId="4" fillId="2" borderId="3" xfId="0" applyNumberFormat="1" applyFont="1" applyFill="1" applyBorder="1" applyAlignment="1">
      <alignment horizontal="center" vertical="center" textRotation="90" wrapText="1"/>
    </xf>
    <xf numFmtId="2" fontId="4" fillId="2" borderId="4" xfId="0" applyNumberFormat="1" applyFont="1" applyFill="1" applyBorder="1" applyAlignment="1">
      <alignment horizontal="center" vertical="center" textRotation="90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textRotation="90"/>
    </xf>
    <xf numFmtId="2" fontId="4" fillId="2" borderId="4" xfId="0" applyNumberFormat="1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textRotation="90"/>
    </xf>
    <xf numFmtId="2" fontId="6" fillId="2" borderId="4" xfId="0" applyNumberFormat="1" applyFont="1" applyFill="1" applyBorder="1" applyAlignment="1">
      <alignment horizontal="center" vertical="center" textRotation="90"/>
    </xf>
    <xf numFmtId="49" fontId="9" fillId="2" borderId="1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textRotation="90" wrapText="1"/>
    </xf>
    <xf numFmtId="2" fontId="9" fillId="2" borderId="3" xfId="0" applyNumberFormat="1" applyFont="1" applyFill="1" applyBorder="1" applyAlignment="1">
      <alignment horizontal="center" vertical="center" textRotation="90"/>
    </xf>
    <xf numFmtId="2" fontId="9" fillId="2" borderId="4" xfId="0" applyNumberFormat="1" applyFont="1" applyFill="1" applyBorder="1" applyAlignment="1">
      <alignment horizontal="center" vertical="center" textRotation="90"/>
    </xf>
    <xf numFmtId="0" fontId="9" fillId="2" borderId="1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CC0099"/>
      <color rgb="FFFF3399"/>
      <color rgb="FFFF66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tabSelected="1" topLeftCell="A61" zoomScaleNormal="100" zoomScalePageLayoutView="40" workbookViewId="0">
      <selection activeCell="E6" sqref="E6:K6"/>
    </sheetView>
  </sheetViews>
  <sheetFormatPr defaultRowHeight="15" x14ac:dyDescent="0.25"/>
  <cols>
    <col min="1" max="1" width="8.7109375" style="80" customWidth="1"/>
    <col min="2" max="2" width="34.140625" style="81" customWidth="1"/>
    <col min="3" max="3" width="12" style="82" customWidth="1"/>
    <col min="4" max="4" width="10" style="83" customWidth="1"/>
    <col min="5" max="5" width="10.42578125" style="85" customWidth="1"/>
    <col min="6" max="6" width="10.7109375" style="85" customWidth="1"/>
    <col min="7" max="7" width="9.5703125" style="85" customWidth="1"/>
    <col min="8" max="8" width="10" style="51" customWidth="1"/>
    <col min="9" max="9" width="9.5703125" style="85" customWidth="1"/>
    <col min="10" max="11" width="11.7109375" style="85" customWidth="1"/>
    <col min="12" max="12" width="18.28515625" style="85" customWidth="1"/>
    <col min="13" max="14" width="10" style="86" customWidth="1"/>
    <col min="15" max="15" width="10.140625" style="86" customWidth="1"/>
    <col min="16" max="16" width="9.5703125" style="86" customWidth="1"/>
    <col min="17" max="18" width="11.5703125" style="86" customWidth="1"/>
    <col min="19" max="19" width="21.140625" style="87" customWidth="1"/>
    <col min="20" max="16384" width="9.140625" style="65"/>
  </cols>
  <sheetData>
    <row r="1" spans="1:22" ht="20.25" customHeight="1" x14ac:dyDescent="0.25">
      <c r="H1" s="51" t="s">
        <v>65</v>
      </c>
    </row>
    <row r="2" spans="1:22" ht="30" customHeight="1" x14ac:dyDescent="0.25">
      <c r="N2" s="104" t="s">
        <v>64</v>
      </c>
      <c r="O2" s="105"/>
      <c r="P2" s="105"/>
      <c r="Q2" s="105"/>
      <c r="R2" s="105"/>
      <c r="S2" s="105"/>
    </row>
    <row r="3" spans="1:22" ht="14.25" customHeight="1" x14ac:dyDescent="0.3">
      <c r="A3" s="167" t="s">
        <v>9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65"/>
      <c r="O3" s="65"/>
      <c r="P3" s="65"/>
      <c r="Q3" s="65"/>
      <c r="R3" s="65"/>
      <c r="S3" s="65"/>
      <c r="T3" s="88"/>
      <c r="U3" s="88"/>
      <c r="V3" s="88"/>
    </row>
    <row r="4" spans="1:22" ht="36" customHeight="1" x14ac:dyDescent="0.25">
      <c r="A4" s="168" t="s">
        <v>10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66"/>
      <c r="O4" s="66"/>
      <c r="P4" s="88"/>
      <c r="Q4" s="88"/>
      <c r="R4" s="88"/>
      <c r="S4" s="88"/>
      <c r="T4" s="88"/>
      <c r="U4" s="88"/>
      <c r="V4" s="88"/>
    </row>
    <row r="5" spans="1:22" ht="16.899999999999999" customHeight="1" x14ac:dyDescent="0.25">
      <c r="A5" s="67"/>
      <c r="B5" s="67"/>
      <c r="C5" s="67"/>
      <c r="D5" s="68"/>
      <c r="E5" s="67"/>
      <c r="F5" s="67"/>
      <c r="G5" s="67"/>
      <c r="H5" s="44"/>
      <c r="I5" s="67"/>
      <c r="J5" s="67"/>
      <c r="K5" s="67"/>
      <c r="L5" s="67"/>
      <c r="M5" s="67"/>
      <c r="N5" s="67"/>
      <c r="O5" s="67"/>
      <c r="P5" s="67"/>
      <c r="Q5" s="67"/>
      <c r="R5" s="67"/>
      <c r="S5" s="69"/>
    </row>
    <row r="6" spans="1:22" s="70" customFormat="1" ht="55.15" customHeight="1" x14ac:dyDescent="0.25">
      <c r="A6" s="102" t="s">
        <v>2</v>
      </c>
      <c r="B6" s="102" t="s">
        <v>11</v>
      </c>
      <c r="C6" s="102" t="s">
        <v>12</v>
      </c>
      <c r="D6" s="102" t="s">
        <v>13</v>
      </c>
      <c r="E6" s="169" t="s">
        <v>14</v>
      </c>
      <c r="F6" s="170"/>
      <c r="G6" s="170"/>
      <c r="H6" s="170"/>
      <c r="I6" s="170"/>
      <c r="J6" s="170"/>
      <c r="K6" s="171"/>
      <c r="L6" s="172" t="s">
        <v>15</v>
      </c>
      <c r="M6" s="173"/>
      <c r="N6" s="173"/>
      <c r="O6" s="173"/>
      <c r="P6" s="173"/>
      <c r="Q6" s="173"/>
      <c r="R6" s="174"/>
      <c r="S6" s="99" t="s">
        <v>16</v>
      </c>
    </row>
    <row r="7" spans="1:22" s="70" customFormat="1" ht="45.75" customHeight="1" x14ac:dyDescent="0.25">
      <c r="A7" s="102"/>
      <c r="B7" s="102"/>
      <c r="C7" s="102"/>
      <c r="D7" s="102"/>
      <c r="E7" s="45" t="s">
        <v>17</v>
      </c>
      <c r="F7" s="45" t="s">
        <v>18</v>
      </c>
      <c r="G7" s="45" t="s">
        <v>19</v>
      </c>
      <c r="H7" s="45" t="s">
        <v>43</v>
      </c>
      <c r="I7" s="45" t="s">
        <v>44</v>
      </c>
      <c r="J7" s="45" t="s">
        <v>45</v>
      </c>
      <c r="K7" s="45" t="s">
        <v>46</v>
      </c>
      <c r="L7" s="45" t="s">
        <v>20</v>
      </c>
      <c r="M7" s="45" t="s">
        <v>18</v>
      </c>
      <c r="N7" s="45" t="s">
        <v>19</v>
      </c>
      <c r="O7" s="45" t="s">
        <v>43</v>
      </c>
      <c r="P7" s="45" t="s">
        <v>44</v>
      </c>
      <c r="Q7" s="45" t="s">
        <v>45</v>
      </c>
      <c r="R7" s="45" t="s">
        <v>46</v>
      </c>
      <c r="S7" s="101"/>
    </row>
    <row r="8" spans="1:22" s="71" customFormat="1" ht="40.5" customHeight="1" x14ac:dyDescent="0.25">
      <c r="A8" s="91">
        <v>1</v>
      </c>
      <c r="B8" s="91">
        <v>2</v>
      </c>
      <c r="C8" s="91"/>
      <c r="D8" s="92">
        <v>3</v>
      </c>
      <c r="E8" s="46">
        <v>4</v>
      </c>
      <c r="F8" s="46">
        <v>5</v>
      </c>
      <c r="G8" s="46">
        <v>6</v>
      </c>
      <c r="H8" s="46">
        <v>7</v>
      </c>
      <c r="I8" s="46">
        <v>8</v>
      </c>
      <c r="J8" s="46">
        <v>9</v>
      </c>
      <c r="K8" s="46">
        <v>10</v>
      </c>
      <c r="L8" s="46">
        <v>11</v>
      </c>
      <c r="M8" s="93">
        <v>12</v>
      </c>
      <c r="N8" s="93">
        <v>13</v>
      </c>
      <c r="O8" s="93">
        <v>14</v>
      </c>
      <c r="P8" s="93">
        <v>15</v>
      </c>
      <c r="Q8" s="93">
        <v>16</v>
      </c>
      <c r="R8" s="93">
        <v>17</v>
      </c>
      <c r="S8" s="93">
        <v>18</v>
      </c>
    </row>
    <row r="9" spans="1:22" s="29" customFormat="1" ht="45" customHeight="1" x14ac:dyDescent="0.25">
      <c r="A9" s="158" t="s">
        <v>6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60"/>
    </row>
    <row r="10" spans="1:22" s="29" customFormat="1" ht="36.75" customHeight="1" x14ac:dyDescent="0.25">
      <c r="A10" s="94" t="s">
        <v>21</v>
      </c>
      <c r="B10" s="158" t="s">
        <v>7</v>
      </c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60"/>
    </row>
    <row r="11" spans="1:22" s="29" customFormat="1" ht="60.75" customHeight="1" x14ac:dyDescent="0.25">
      <c r="A11" s="102" t="s">
        <v>0</v>
      </c>
      <c r="B11" s="161" t="s">
        <v>71</v>
      </c>
      <c r="C11" s="102" t="s">
        <v>5</v>
      </c>
      <c r="D11" s="92" t="s">
        <v>22</v>
      </c>
      <c r="E11" s="40">
        <f t="shared" ref="E11:K11" si="0">SUM(E12:E13)</f>
        <v>15023.03</v>
      </c>
      <c r="F11" s="40">
        <f t="shared" si="0"/>
        <v>3685.5</v>
      </c>
      <c r="G11" s="40">
        <f t="shared" si="0"/>
        <v>3123.02</v>
      </c>
      <c r="H11" s="40">
        <f t="shared" si="0"/>
        <v>2970.39</v>
      </c>
      <c r="I11" s="40">
        <f t="shared" si="0"/>
        <v>2083.3199999999997</v>
      </c>
      <c r="J11" s="40">
        <f t="shared" si="0"/>
        <v>1580.4</v>
      </c>
      <c r="K11" s="40">
        <f t="shared" si="0"/>
        <v>1580.4</v>
      </c>
      <c r="L11" s="130" t="s">
        <v>23</v>
      </c>
      <c r="M11" s="144">
        <v>60</v>
      </c>
      <c r="N11" s="99">
        <v>70</v>
      </c>
      <c r="O11" s="99">
        <v>90</v>
      </c>
      <c r="P11" s="99">
        <v>95</v>
      </c>
      <c r="Q11" s="99">
        <v>97</v>
      </c>
      <c r="R11" s="144">
        <v>100</v>
      </c>
      <c r="S11" s="164" t="s">
        <v>53</v>
      </c>
    </row>
    <row r="12" spans="1:22" s="29" customFormat="1" ht="42" customHeight="1" x14ac:dyDescent="0.25">
      <c r="A12" s="102"/>
      <c r="B12" s="161"/>
      <c r="C12" s="102"/>
      <c r="D12" s="92" t="s">
        <v>4</v>
      </c>
      <c r="E12" s="90">
        <f>SUM(F12:K12)</f>
        <v>129.29000000000002</v>
      </c>
      <c r="F12" s="90">
        <f t="shared" ref="F12:K12" si="1">F15+F33+F48+F51</f>
        <v>4.3899999999999997</v>
      </c>
      <c r="G12" s="90">
        <f t="shared" si="1"/>
        <v>4.57</v>
      </c>
      <c r="H12" s="98">
        <f t="shared" si="1"/>
        <v>29.16</v>
      </c>
      <c r="I12" s="90">
        <f t="shared" si="1"/>
        <v>30.39</v>
      </c>
      <c r="J12" s="90">
        <f>J15+J33+J48+J51</f>
        <v>30.39</v>
      </c>
      <c r="K12" s="90">
        <f t="shared" si="1"/>
        <v>30.39</v>
      </c>
      <c r="L12" s="162"/>
      <c r="M12" s="144"/>
      <c r="N12" s="100"/>
      <c r="O12" s="100"/>
      <c r="P12" s="100"/>
      <c r="Q12" s="100"/>
      <c r="R12" s="144"/>
      <c r="S12" s="165"/>
    </row>
    <row r="13" spans="1:22" s="29" customFormat="1" ht="66.75" customHeight="1" x14ac:dyDescent="0.25">
      <c r="A13" s="102"/>
      <c r="B13" s="161"/>
      <c r="C13" s="102"/>
      <c r="D13" s="92" t="s">
        <v>3</v>
      </c>
      <c r="E13" s="90">
        <f>SUM(F13:K13)</f>
        <v>14893.74</v>
      </c>
      <c r="F13" s="90">
        <f>F16+F34+F49+F52+F53</f>
        <v>3681.11</v>
      </c>
      <c r="G13" s="90">
        <f>G16+G34+G49+G52</f>
        <v>3118.45</v>
      </c>
      <c r="H13" s="98">
        <f>H16+H25+H34+H49+H52+H56</f>
        <v>2941.23</v>
      </c>
      <c r="I13" s="90">
        <f>I16+I34+I49+I52</f>
        <v>2052.9299999999998</v>
      </c>
      <c r="J13" s="90">
        <f>J16+J34+J49+J52</f>
        <v>1550.01</v>
      </c>
      <c r="K13" s="90">
        <f>K16+K34+K49+K52</f>
        <v>1550.01</v>
      </c>
      <c r="L13" s="163"/>
      <c r="M13" s="144"/>
      <c r="N13" s="101"/>
      <c r="O13" s="101"/>
      <c r="P13" s="101"/>
      <c r="Q13" s="101"/>
      <c r="R13" s="144"/>
      <c r="S13" s="166"/>
    </row>
    <row r="14" spans="1:22" s="29" customFormat="1" ht="44.25" customHeight="1" x14ac:dyDescent="0.25">
      <c r="A14" s="106" t="s">
        <v>1</v>
      </c>
      <c r="B14" s="106" t="s">
        <v>24</v>
      </c>
      <c r="C14" s="106" t="s">
        <v>5</v>
      </c>
      <c r="D14" s="95" t="s">
        <v>22</v>
      </c>
      <c r="E14" s="47">
        <f>SUM(E15:E16)</f>
        <v>7928.28</v>
      </c>
      <c r="F14" s="47">
        <f>SUM(F15:F16)</f>
        <v>1655.5</v>
      </c>
      <c r="G14" s="47">
        <f>SUM(G15:G16)</f>
        <v>1558.1</v>
      </c>
      <c r="H14" s="47">
        <f t="shared" ref="H14:K14" si="2">SUM(H15:H16)</f>
        <v>1654.1599999999999</v>
      </c>
      <c r="I14" s="47">
        <f t="shared" si="2"/>
        <v>1250.1200000000001</v>
      </c>
      <c r="J14" s="47">
        <f t="shared" si="2"/>
        <v>905.2</v>
      </c>
      <c r="K14" s="47">
        <f t="shared" si="2"/>
        <v>905.2</v>
      </c>
      <c r="L14" s="155"/>
      <c r="M14" s="151"/>
      <c r="N14" s="145"/>
      <c r="O14" s="145"/>
      <c r="P14" s="145"/>
      <c r="Q14" s="145"/>
      <c r="R14" s="151"/>
      <c r="S14" s="152"/>
    </row>
    <row r="15" spans="1:22" s="29" customFormat="1" ht="25.5" customHeight="1" x14ac:dyDescent="0.25">
      <c r="A15" s="103"/>
      <c r="B15" s="103"/>
      <c r="C15" s="106"/>
      <c r="D15" s="95" t="s">
        <v>4</v>
      </c>
      <c r="E15" s="48">
        <f>SUM(F15:K15)</f>
        <v>0</v>
      </c>
      <c r="F15" s="48">
        <f t="shared" ref="F15:K15" si="3">F18+F21+F27</f>
        <v>0</v>
      </c>
      <c r="G15" s="48">
        <f t="shared" si="3"/>
        <v>0</v>
      </c>
      <c r="H15" s="48">
        <f t="shared" si="3"/>
        <v>0</v>
      </c>
      <c r="I15" s="48">
        <f t="shared" si="3"/>
        <v>0</v>
      </c>
      <c r="J15" s="48">
        <f t="shared" si="3"/>
        <v>0</v>
      </c>
      <c r="K15" s="48">
        <f t="shared" si="3"/>
        <v>0</v>
      </c>
      <c r="L15" s="156"/>
      <c r="M15" s="151"/>
      <c r="N15" s="146"/>
      <c r="O15" s="146"/>
      <c r="P15" s="146"/>
      <c r="Q15" s="146"/>
      <c r="R15" s="151"/>
      <c r="S15" s="153"/>
    </row>
    <row r="16" spans="1:22" s="29" customFormat="1" ht="34.5" customHeight="1" x14ac:dyDescent="0.25">
      <c r="A16" s="103"/>
      <c r="B16" s="103"/>
      <c r="C16" s="106"/>
      <c r="D16" s="95" t="s">
        <v>3</v>
      </c>
      <c r="E16" s="48">
        <f>SUM(F16:K16)</f>
        <v>7928.28</v>
      </c>
      <c r="F16" s="48">
        <f>F19+F22+F28</f>
        <v>1655.5</v>
      </c>
      <c r="G16" s="48">
        <f>G19+G22+G28+G31</f>
        <v>1558.1</v>
      </c>
      <c r="H16" s="48">
        <f>H19+H22+H28+H31</f>
        <v>1654.1599999999999</v>
      </c>
      <c r="I16" s="48">
        <f>I19+I22+I25+I28+I31</f>
        <v>1250.1200000000001</v>
      </c>
      <c r="J16" s="48">
        <f>J19+J22+J25+J28</f>
        <v>905.2</v>
      </c>
      <c r="K16" s="48">
        <f>K19+K22+K25+K28</f>
        <v>905.2</v>
      </c>
      <c r="L16" s="157"/>
      <c r="M16" s="151"/>
      <c r="N16" s="147"/>
      <c r="O16" s="147"/>
      <c r="P16" s="147"/>
      <c r="Q16" s="147"/>
      <c r="R16" s="151"/>
      <c r="S16" s="154"/>
    </row>
    <row r="17" spans="1:19" s="29" customFormat="1" ht="44.25" customHeight="1" x14ac:dyDescent="0.25">
      <c r="A17" s="106" t="s">
        <v>56</v>
      </c>
      <c r="B17" s="106" t="s">
        <v>25</v>
      </c>
      <c r="C17" s="110" t="s">
        <v>5</v>
      </c>
      <c r="D17" s="94" t="s">
        <v>22</v>
      </c>
      <c r="E17" s="42">
        <f>SUM(E18:E19)</f>
        <v>4683.63</v>
      </c>
      <c r="F17" s="42">
        <f t="shared" ref="F17:K17" si="4">SUM(F18:F19)</f>
        <v>1481</v>
      </c>
      <c r="G17" s="42">
        <f t="shared" si="4"/>
        <v>860</v>
      </c>
      <c r="H17" s="42">
        <f t="shared" si="4"/>
        <v>940.63</v>
      </c>
      <c r="I17" s="42">
        <f t="shared" si="4"/>
        <v>462</v>
      </c>
      <c r="J17" s="42">
        <f t="shared" si="4"/>
        <v>470</v>
      </c>
      <c r="K17" s="42">
        <f t="shared" si="4"/>
        <v>470</v>
      </c>
      <c r="L17" s="111"/>
      <c r="M17" s="114"/>
      <c r="N17" s="115"/>
      <c r="O17" s="115"/>
      <c r="P17" s="115"/>
      <c r="Q17" s="115"/>
      <c r="R17" s="114"/>
      <c r="S17" s="99" t="s">
        <v>25</v>
      </c>
    </row>
    <row r="18" spans="1:19" s="29" customFormat="1" ht="25.5" customHeight="1" x14ac:dyDescent="0.25">
      <c r="A18" s="103"/>
      <c r="B18" s="103"/>
      <c r="C18" s="110"/>
      <c r="D18" s="94" t="s">
        <v>4</v>
      </c>
      <c r="E18" s="41">
        <f>SUM(F18:K18)</f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112"/>
      <c r="M18" s="114"/>
      <c r="N18" s="116"/>
      <c r="O18" s="116"/>
      <c r="P18" s="116"/>
      <c r="Q18" s="116"/>
      <c r="R18" s="114"/>
      <c r="S18" s="100"/>
    </row>
    <row r="19" spans="1:19" s="29" customFormat="1" ht="21.75" customHeight="1" x14ac:dyDescent="0.25">
      <c r="A19" s="103"/>
      <c r="B19" s="103"/>
      <c r="C19" s="110"/>
      <c r="D19" s="94" t="s">
        <v>3</v>
      </c>
      <c r="E19" s="41">
        <f>SUM(F19:K19)</f>
        <v>4683.63</v>
      </c>
      <c r="F19" s="41">
        <v>1481</v>
      </c>
      <c r="G19" s="41">
        <v>860</v>
      </c>
      <c r="H19" s="41">
        <v>940.63</v>
      </c>
      <c r="I19" s="41">
        <v>462</v>
      </c>
      <c r="J19" s="41">
        <v>470</v>
      </c>
      <c r="K19" s="41">
        <v>470</v>
      </c>
      <c r="L19" s="113"/>
      <c r="M19" s="114"/>
      <c r="N19" s="117"/>
      <c r="O19" s="117"/>
      <c r="P19" s="117"/>
      <c r="Q19" s="117"/>
      <c r="R19" s="114"/>
      <c r="S19" s="101"/>
    </row>
    <row r="20" spans="1:19" s="29" customFormat="1" ht="36" customHeight="1" x14ac:dyDescent="0.25">
      <c r="A20" s="106" t="s">
        <v>57</v>
      </c>
      <c r="B20" s="99" t="s">
        <v>26</v>
      </c>
      <c r="C20" s="110" t="s">
        <v>5</v>
      </c>
      <c r="D20" s="94" t="s">
        <v>22</v>
      </c>
      <c r="E20" s="42">
        <f>SUM(E21:E22)</f>
        <v>1883.88</v>
      </c>
      <c r="F20" s="42">
        <f t="shared" ref="F20:K20" si="5">SUM(F21:F22)</f>
        <v>174.5</v>
      </c>
      <c r="G20" s="42">
        <f t="shared" si="5"/>
        <v>318.10000000000002</v>
      </c>
      <c r="H20" s="42">
        <f t="shared" si="5"/>
        <v>437.28</v>
      </c>
      <c r="I20" s="42">
        <f t="shared" si="5"/>
        <v>318</v>
      </c>
      <c r="J20" s="42">
        <f t="shared" si="5"/>
        <v>318</v>
      </c>
      <c r="K20" s="42">
        <f t="shared" si="5"/>
        <v>318</v>
      </c>
      <c r="L20" s="111"/>
      <c r="M20" s="114"/>
      <c r="N20" s="115"/>
      <c r="O20" s="115"/>
      <c r="P20" s="115"/>
      <c r="Q20" s="115"/>
      <c r="R20" s="114"/>
      <c r="S20" s="99" t="s">
        <v>26</v>
      </c>
    </row>
    <row r="21" spans="1:19" s="29" customFormat="1" ht="29.25" customHeight="1" x14ac:dyDescent="0.25">
      <c r="A21" s="103"/>
      <c r="B21" s="100"/>
      <c r="C21" s="110"/>
      <c r="D21" s="94" t="s">
        <v>4</v>
      </c>
      <c r="E21" s="41">
        <f>SUM(F21:J21)</f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112"/>
      <c r="M21" s="114"/>
      <c r="N21" s="116"/>
      <c r="O21" s="116"/>
      <c r="P21" s="116"/>
      <c r="Q21" s="116"/>
      <c r="R21" s="114"/>
      <c r="S21" s="100"/>
    </row>
    <row r="22" spans="1:19" s="29" customFormat="1" ht="27" customHeight="1" x14ac:dyDescent="0.25">
      <c r="A22" s="103"/>
      <c r="B22" s="101"/>
      <c r="C22" s="110"/>
      <c r="D22" s="94" t="s">
        <v>3</v>
      </c>
      <c r="E22" s="41">
        <f>SUM(F22:K22)</f>
        <v>1883.88</v>
      </c>
      <c r="F22" s="41">
        <v>174.5</v>
      </c>
      <c r="G22" s="41">
        <v>318.10000000000002</v>
      </c>
      <c r="H22" s="41">
        <v>437.28</v>
      </c>
      <c r="I22" s="41">
        <v>318</v>
      </c>
      <c r="J22" s="41">
        <v>318</v>
      </c>
      <c r="K22" s="41">
        <v>318</v>
      </c>
      <c r="L22" s="113"/>
      <c r="M22" s="114"/>
      <c r="N22" s="117"/>
      <c r="O22" s="117"/>
      <c r="P22" s="117"/>
      <c r="Q22" s="117"/>
      <c r="R22" s="114"/>
      <c r="S22" s="101"/>
    </row>
    <row r="23" spans="1:19" s="29" customFormat="1" ht="34.5" customHeight="1" x14ac:dyDescent="0.25">
      <c r="A23" s="106" t="s">
        <v>58</v>
      </c>
      <c r="B23" s="144" t="s">
        <v>27</v>
      </c>
      <c r="C23" s="110" t="s">
        <v>5</v>
      </c>
      <c r="D23" s="94" t="s">
        <v>22</v>
      </c>
      <c r="E23" s="42">
        <f>SUM(E24:E25)</f>
        <v>477.30000000000007</v>
      </c>
      <c r="F23" s="42">
        <f t="shared" ref="F23:K23" si="6">SUM(F24:F25)</f>
        <v>116.2</v>
      </c>
      <c r="G23" s="42">
        <f t="shared" si="6"/>
        <v>118.6</v>
      </c>
      <c r="H23" s="42">
        <f t="shared" si="6"/>
        <v>110.2</v>
      </c>
      <c r="I23" s="42">
        <f t="shared" si="6"/>
        <v>44.1</v>
      </c>
      <c r="J23" s="42">
        <f t="shared" si="6"/>
        <v>44.1</v>
      </c>
      <c r="K23" s="42">
        <f t="shared" si="6"/>
        <v>44.1</v>
      </c>
      <c r="L23" s="111"/>
      <c r="M23" s="114"/>
      <c r="N23" s="115"/>
      <c r="O23" s="115"/>
      <c r="P23" s="115"/>
      <c r="Q23" s="115"/>
      <c r="R23" s="114"/>
      <c r="S23" s="99" t="s">
        <v>27</v>
      </c>
    </row>
    <row r="24" spans="1:19" s="29" customFormat="1" ht="31.5" customHeight="1" x14ac:dyDescent="0.25">
      <c r="A24" s="103"/>
      <c r="B24" s="144"/>
      <c r="C24" s="110"/>
      <c r="D24" s="94" t="s">
        <v>4</v>
      </c>
      <c r="E24" s="41">
        <f>SUM(F24:J24)</f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112"/>
      <c r="M24" s="114"/>
      <c r="N24" s="116"/>
      <c r="O24" s="116"/>
      <c r="P24" s="116"/>
      <c r="Q24" s="116"/>
      <c r="R24" s="114"/>
      <c r="S24" s="100"/>
    </row>
    <row r="25" spans="1:19" s="29" customFormat="1" ht="30" customHeight="1" x14ac:dyDescent="0.25">
      <c r="A25" s="103"/>
      <c r="B25" s="144"/>
      <c r="C25" s="110"/>
      <c r="D25" s="94" t="s">
        <v>3</v>
      </c>
      <c r="E25" s="41">
        <f>SUM(F25:K25)</f>
        <v>477.30000000000007</v>
      </c>
      <c r="F25" s="41">
        <v>116.2</v>
      </c>
      <c r="G25" s="41">
        <v>118.6</v>
      </c>
      <c r="H25" s="41">
        <v>110.2</v>
      </c>
      <c r="I25" s="41">
        <v>44.1</v>
      </c>
      <c r="J25" s="41">
        <v>44.1</v>
      </c>
      <c r="K25" s="41">
        <v>44.1</v>
      </c>
      <c r="L25" s="113"/>
      <c r="M25" s="114"/>
      <c r="N25" s="117"/>
      <c r="O25" s="117"/>
      <c r="P25" s="117"/>
      <c r="Q25" s="117"/>
      <c r="R25" s="114"/>
      <c r="S25" s="101"/>
    </row>
    <row r="26" spans="1:19" s="89" customFormat="1" ht="34.5" customHeight="1" x14ac:dyDescent="0.25">
      <c r="A26" s="106" t="s">
        <v>59</v>
      </c>
      <c r="B26" s="144" t="s">
        <v>68</v>
      </c>
      <c r="C26" s="110" t="s">
        <v>5</v>
      </c>
      <c r="D26" s="94" t="s">
        <v>22</v>
      </c>
      <c r="E26" s="42">
        <f>SUM(E27:E28)</f>
        <v>219.29999999999998</v>
      </c>
      <c r="F26" s="42">
        <f t="shared" ref="F26:K26" si="7">SUM(F27:F28)</f>
        <v>0</v>
      </c>
      <c r="G26" s="42">
        <f t="shared" si="7"/>
        <v>0</v>
      </c>
      <c r="H26" s="42">
        <f t="shared" si="7"/>
        <v>0</v>
      </c>
      <c r="I26" s="42">
        <f t="shared" si="7"/>
        <v>73.099999999999994</v>
      </c>
      <c r="J26" s="42">
        <f t="shared" si="7"/>
        <v>73.099999999999994</v>
      </c>
      <c r="K26" s="42">
        <f t="shared" si="7"/>
        <v>73.099999999999994</v>
      </c>
      <c r="L26" s="111"/>
      <c r="M26" s="114"/>
      <c r="N26" s="115"/>
      <c r="O26" s="115"/>
      <c r="P26" s="115"/>
      <c r="Q26" s="115"/>
      <c r="R26" s="114"/>
      <c r="S26" s="99" t="s">
        <v>69</v>
      </c>
    </row>
    <row r="27" spans="1:19" s="89" customFormat="1" ht="31.5" customHeight="1" x14ac:dyDescent="0.25">
      <c r="A27" s="103"/>
      <c r="B27" s="144"/>
      <c r="C27" s="110"/>
      <c r="D27" s="94" t="s">
        <v>4</v>
      </c>
      <c r="E27" s="41">
        <f>SUM(F27:J27)</f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112"/>
      <c r="M27" s="114"/>
      <c r="N27" s="116"/>
      <c r="O27" s="116"/>
      <c r="P27" s="116"/>
      <c r="Q27" s="116"/>
      <c r="R27" s="114"/>
      <c r="S27" s="100"/>
    </row>
    <row r="28" spans="1:19" s="89" customFormat="1" ht="30" customHeight="1" x14ac:dyDescent="0.25">
      <c r="A28" s="103"/>
      <c r="B28" s="144"/>
      <c r="C28" s="110"/>
      <c r="D28" s="94" t="s">
        <v>3</v>
      </c>
      <c r="E28" s="41">
        <f>SUM(F28:K28)</f>
        <v>219.29999999999998</v>
      </c>
      <c r="F28" s="41">
        <v>0</v>
      </c>
      <c r="G28" s="41">
        <v>0</v>
      </c>
      <c r="H28" s="41">
        <v>0</v>
      </c>
      <c r="I28" s="41">
        <v>73.099999999999994</v>
      </c>
      <c r="J28" s="41">
        <v>73.099999999999994</v>
      </c>
      <c r="K28" s="41">
        <v>73.099999999999994</v>
      </c>
      <c r="L28" s="113"/>
      <c r="M28" s="114"/>
      <c r="N28" s="117"/>
      <c r="O28" s="117"/>
      <c r="P28" s="117"/>
      <c r="Q28" s="117"/>
      <c r="R28" s="114"/>
      <c r="S28" s="101"/>
    </row>
    <row r="29" spans="1:19" s="29" customFormat="1" ht="45.75" customHeight="1" x14ac:dyDescent="0.25">
      <c r="A29" s="107" t="s">
        <v>67</v>
      </c>
      <c r="B29" s="99" t="s">
        <v>30</v>
      </c>
      <c r="C29" s="148" t="s">
        <v>5</v>
      </c>
      <c r="D29" s="94" t="s">
        <v>22</v>
      </c>
      <c r="E29" s="41">
        <f>SUM(E30:E31)</f>
        <v>1009.1700000000001</v>
      </c>
      <c r="F29" s="41">
        <f t="shared" ref="F29:K29" si="8">SUM(F30:F31)</f>
        <v>0</v>
      </c>
      <c r="G29" s="41">
        <f t="shared" si="8"/>
        <v>380</v>
      </c>
      <c r="H29" s="41">
        <f t="shared" si="8"/>
        <v>276.25</v>
      </c>
      <c r="I29" s="41">
        <f t="shared" si="8"/>
        <v>352.92</v>
      </c>
      <c r="J29" s="41">
        <f t="shared" si="8"/>
        <v>0</v>
      </c>
      <c r="K29" s="41">
        <f t="shared" si="8"/>
        <v>0</v>
      </c>
      <c r="L29" s="96"/>
      <c r="M29" s="115"/>
      <c r="N29" s="97"/>
      <c r="O29" s="97"/>
      <c r="P29" s="97"/>
      <c r="Q29" s="97"/>
      <c r="R29" s="115"/>
      <c r="S29" s="99" t="s">
        <v>30</v>
      </c>
    </row>
    <row r="30" spans="1:19" s="29" customFormat="1" ht="30" customHeight="1" x14ac:dyDescent="0.25">
      <c r="A30" s="108"/>
      <c r="B30" s="100"/>
      <c r="C30" s="149"/>
      <c r="D30" s="94" t="s">
        <v>4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96"/>
      <c r="M30" s="116"/>
      <c r="N30" s="97"/>
      <c r="O30" s="97"/>
      <c r="P30" s="97"/>
      <c r="Q30" s="97"/>
      <c r="R30" s="116"/>
      <c r="S30" s="100"/>
    </row>
    <row r="31" spans="1:19" s="29" customFormat="1" ht="27" customHeight="1" x14ac:dyDescent="0.25">
      <c r="A31" s="109"/>
      <c r="B31" s="101"/>
      <c r="C31" s="150"/>
      <c r="D31" s="94" t="s">
        <v>3</v>
      </c>
      <c r="E31" s="41">
        <f>SUM(F31:K31)</f>
        <v>1009.1700000000001</v>
      </c>
      <c r="F31" s="41">
        <v>0</v>
      </c>
      <c r="G31" s="41">
        <v>380</v>
      </c>
      <c r="H31" s="41">
        <v>276.25</v>
      </c>
      <c r="I31" s="41">
        <v>352.92</v>
      </c>
      <c r="J31" s="41">
        <v>0</v>
      </c>
      <c r="K31" s="41">
        <v>0</v>
      </c>
      <c r="L31" s="96"/>
      <c r="M31" s="117"/>
      <c r="N31" s="97"/>
      <c r="O31" s="97"/>
      <c r="P31" s="97"/>
      <c r="Q31" s="97"/>
      <c r="R31" s="117"/>
      <c r="S31" s="101"/>
    </row>
    <row r="32" spans="1:19" s="29" customFormat="1" ht="39" customHeight="1" x14ac:dyDescent="0.25">
      <c r="A32" s="102" t="s">
        <v>28</v>
      </c>
      <c r="B32" s="102" t="s">
        <v>29</v>
      </c>
      <c r="C32" s="102" t="s">
        <v>5</v>
      </c>
      <c r="D32" s="92" t="s">
        <v>22</v>
      </c>
      <c r="E32" s="40">
        <f>SUM(E33:E34)</f>
        <v>4539.63</v>
      </c>
      <c r="F32" s="40">
        <f t="shared" ref="F32:K32" si="9">SUM(F33:F34)</f>
        <v>995.88</v>
      </c>
      <c r="G32" s="40">
        <f t="shared" si="9"/>
        <v>778.11</v>
      </c>
      <c r="H32" s="40">
        <f t="shared" si="9"/>
        <v>674.14</v>
      </c>
      <c r="I32" s="40">
        <f t="shared" si="9"/>
        <v>802.5</v>
      </c>
      <c r="J32" s="40">
        <f t="shared" si="9"/>
        <v>644.5</v>
      </c>
      <c r="K32" s="40">
        <f t="shared" si="9"/>
        <v>644.5</v>
      </c>
      <c r="L32" s="141"/>
      <c r="M32" s="144"/>
      <c r="N32" s="99"/>
      <c r="O32" s="99"/>
      <c r="P32" s="99"/>
      <c r="Q32" s="99"/>
      <c r="R32" s="144"/>
      <c r="S32" s="145"/>
    </row>
    <row r="33" spans="1:19" s="29" customFormat="1" ht="33" customHeight="1" x14ac:dyDescent="0.25">
      <c r="A33" s="103"/>
      <c r="B33" s="103"/>
      <c r="C33" s="102"/>
      <c r="D33" s="92" t="s">
        <v>4</v>
      </c>
      <c r="E33" s="90">
        <f>SUM(F33:J33)</f>
        <v>0</v>
      </c>
      <c r="F33" s="90">
        <f>F36+F39+F360</f>
        <v>0</v>
      </c>
      <c r="G33" s="90">
        <v>0</v>
      </c>
      <c r="H33" s="98">
        <v>0</v>
      </c>
      <c r="I33" s="90">
        <v>0</v>
      </c>
      <c r="J33" s="90">
        <v>0</v>
      </c>
      <c r="K33" s="90">
        <v>0</v>
      </c>
      <c r="L33" s="142"/>
      <c r="M33" s="144"/>
      <c r="N33" s="100"/>
      <c r="O33" s="100"/>
      <c r="P33" s="100"/>
      <c r="Q33" s="100"/>
      <c r="R33" s="144"/>
      <c r="S33" s="146"/>
    </row>
    <row r="34" spans="1:19" s="29" customFormat="1" ht="38.25" customHeight="1" x14ac:dyDescent="0.25">
      <c r="A34" s="103"/>
      <c r="B34" s="103"/>
      <c r="C34" s="102"/>
      <c r="D34" s="92" t="s">
        <v>3</v>
      </c>
      <c r="E34" s="90">
        <f>SUM(F34:K34)</f>
        <v>4539.63</v>
      </c>
      <c r="F34" s="90">
        <f t="shared" ref="F34:K34" si="10">F37+F40+F43+F46</f>
        <v>995.88</v>
      </c>
      <c r="G34" s="90">
        <f t="shared" si="10"/>
        <v>778.11</v>
      </c>
      <c r="H34" s="98">
        <f t="shared" si="10"/>
        <v>674.14</v>
      </c>
      <c r="I34" s="90">
        <f t="shared" si="10"/>
        <v>802.5</v>
      </c>
      <c r="J34" s="90">
        <f t="shared" si="10"/>
        <v>644.5</v>
      </c>
      <c r="K34" s="90">
        <f t="shared" si="10"/>
        <v>644.5</v>
      </c>
      <c r="L34" s="143"/>
      <c r="M34" s="144"/>
      <c r="N34" s="101"/>
      <c r="O34" s="101"/>
      <c r="P34" s="101"/>
      <c r="Q34" s="101"/>
      <c r="R34" s="144"/>
      <c r="S34" s="147"/>
    </row>
    <row r="35" spans="1:19" s="29" customFormat="1" ht="35.25" customHeight="1" x14ac:dyDescent="0.25">
      <c r="A35" s="102" t="s">
        <v>60</v>
      </c>
      <c r="B35" s="99" t="s">
        <v>25</v>
      </c>
      <c r="C35" s="110" t="s">
        <v>5</v>
      </c>
      <c r="D35" s="94" t="s">
        <v>22</v>
      </c>
      <c r="E35" s="42">
        <f>SUM(E36:E37)</f>
        <v>2410.19</v>
      </c>
      <c r="F35" s="42">
        <f t="shared" ref="F35:K35" si="11">SUM(F36:F37)</f>
        <v>410</v>
      </c>
      <c r="G35" s="42">
        <f t="shared" si="11"/>
        <v>272.19</v>
      </c>
      <c r="H35" s="42">
        <f t="shared" si="11"/>
        <v>430</v>
      </c>
      <c r="I35" s="42">
        <f t="shared" si="11"/>
        <v>438</v>
      </c>
      <c r="J35" s="42">
        <f t="shared" si="11"/>
        <v>430</v>
      </c>
      <c r="K35" s="42">
        <f t="shared" si="11"/>
        <v>430</v>
      </c>
      <c r="L35" s="111"/>
      <c r="M35" s="114"/>
      <c r="N35" s="115"/>
      <c r="O35" s="115"/>
      <c r="P35" s="115"/>
      <c r="Q35" s="115"/>
      <c r="R35" s="114"/>
      <c r="S35" s="99" t="s">
        <v>25</v>
      </c>
    </row>
    <row r="36" spans="1:19" s="29" customFormat="1" ht="29.25" customHeight="1" x14ac:dyDescent="0.25">
      <c r="A36" s="103"/>
      <c r="B36" s="100"/>
      <c r="C36" s="110"/>
      <c r="D36" s="94" t="s">
        <v>4</v>
      </c>
      <c r="E36" s="41">
        <f>SUM(F36:J36)</f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112"/>
      <c r="M36" s="114"/>
      <c r="N36" s="116"/>
      <c r="O36" s="116"/>
      <c r="P36" s="116"/>
      <c r="Q36" s="116"/>
      <c r="R36" s="114"/>
      <c r="S36" s="100"/>
    </row>
    <row r="37" spans="1:19" s="29" customFormat="1" ht="30.75" customHeight="1" x14ac:dyDescent="0.25">
      <c r="A37" s="103"/>
      <c r="B37" s="101"/>
      <c r="C37" s="110"/>
      <c r="D37" s="94" t="s">
        <v>3</v>
      </c>
      <c r="E37" s="41">
        <f>SUM(F37:K37)</f>
        <v>2410.19</v>
      </c>
      <c r="F37" s="41">
        <v>410</v>
      </c>
      <c r="G37" s="41">
        <v>272.19</v>
      </c>
      <c r="H37" s="41">
        <v>430</v>
      </c>
      <c r="I37" s="41">
        <v>438</v>
      </c>
      <c r="J37" s="41">
        <v>430</v>
      </c>
      <c r="K37" s="41">
        <v>430</v>
      </c>
      <c r="L37" s="113"/>
      <c r="M37" s="114"/>
      <c r="N37" s="117"/>
      <c r="O37" s="117"/>
      <c r="P37" s="117"/>
      <c r="Q37" s="117"/>
      <c r="R37" s="114"/>
      <c r="S37" s="101"/>
    </row>
    <row r="38" spans="1:19" s="29" customFormat="1" ht="30" customHeight="1" x14ac:dyDescent="0.25">
      <c r="A38" s="102" t="s">
        <v>61</v>
      </c>
      <c r="B38" s="99" t="s">
        <v>26</v>
      </c>
      <c r="C38" s="110" t="s">
        <v>5</v>
      </c>
      <c r="D38" s="94" t="s">
        <v>22</v>
      </c>
      <c r="E38" s="42">
        <f>SUM(E39:E40)</f>
        <v>216.60000000000002</v>
      </c>
      <c r="F38" s="42">
        <f t="shared" ref="F38:K38" si="12">SUM(F39:F40)</f>
        <v>39</v>
      </c>
      <c r="G38" s="42">
        <f t="shared" si="12"/>
        <v>35.4</v>
      </c>
      <c r="H38" s="42">
        <f t="shared" si="12"/>
        <v>35.700000000000003</v>
      </c>
      <c r="I38" s="42">
        <f t="shared" si="12"/>
        <v>35.5</v>
      </c>
      <c r="J38" s="42">
        <f t="shared" si="12"/>
        <v>35.5</v>
      </c>
      <c r="K38" s="42">
        <f t="shared" si="12"/>
        <v>35.5</v>
      </c>
      <c r="L38" s="111"/>
      <c r="M38" s="114"/>
      <c r="N38" s="115"/>
      <c r="O38" s="115"/>
      <c r="P38" s="115"/>
      <c r="Q38" s="115"/>
      <c r="R38" s="114"/>
      <c r="S38" s="99" t="s">
        <v>26</v>
      </c>
    </row>
    <row r="39" spans="1:19" s="29" customFormat="1" ht="24.75" customHeight="1" x14ac:dyDescent="0.25">
      <c r="A39" s="103"/>
      <c r="B39" s="100"/>
      <c r="C39" s="110"/>
      <c r="D39" s="94" t="s">
        <v>4</v>
      </c>
      <c r="E39" s="41">
        <f>SUM(F39:J39)</f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112"/>
      <c r="M39" s="114"/>
      <c r="N39" s="116"/>
      <c r="O39" s="116"/>
      <c r="P39" s="116"/>
      <c r="Q39" s="116"/>
      <c r="R39" s="114"/>
      <c r="S39" s="100"/>
    </row>
    <row r="40" spans="1:19" s="29" customFormat="1" ht="19.5" customHeight="1" x14ac:dyDescent="0.25">
      <c r="A40" s="103"/>
      <c r="B40" s="101"/>
      <c r="C40" s="110"/>
      <c r="D40" s="94" t="s">
        <v>3</v>
      </c>
      <c r="E40" s="41">
        <f>SUM(F40:K40)</f>
        <v>216.60000000000002</v>
      </c>
      <c r="F40" s="41">
        <v>39</v>
      </c>
      <c r="G40" s="41">
        <v>35.4</v>
      </c>
      <c r="H40" s="41">
        <v>35.700000000000003</v>
      </c>
      <c r="I40" s="41">
        <v>35.5</v>
      </c>
      <c r="J40" s="41">
        <v>35.5</v>
      </c>
      <c r="K40" s="41">
        <v>35.5</v>
      </c>
      <c r="L40" s="113"/>
      <c r="M40" s="114"/>
      <c r="N40" s="117"/>
      <c r="O40" s="117"/>
      <c r="P40" s="117"/>
      <c r="Q40" s="117"/>
      <c r="R40" s="114"/>
      <c r="S40" s="101"/>
    </row>
    <row r="41" spans="1:19" s="29" customFormat="1" ht="24.75" customHeight="1" x14ac:dyDescent="0.25">
      <c r="A41" s="102" t="s">
        <v>62</v>
      </c>
      <c r="B41" s="99" t="s">
        <v>27</v>
      </c>
      <c r="C41" s="110" t="s">
        <v>5</v>
      </c>
      <c r="D41" s="94" t="s">
        <v>22</v>
      </c>
      <c r="E41" s="42">
        <f>SUM(E42:E43)</f>
        <v>180.6</v>
      </c>
      <c r="F41" s="42">
        <f t="shared" ref="F41:K41" si="13">SUM(F42:F43)</f>
        <v>30</v>
      </c>
      <c r="G41" s="42">
        <f t="shared" si="13"/>
        <v>27.6</v>
      </c>
      <c r="H41" s="42">
        <f t="shared" si="13"/>
        <v>36</v>
      </c>
      <c r="I41" s="42">
        <f t="shared" si="13"/>
        <v>29</v>
      </c>
      <c r="J41" s="42">
        <f t="shared" si="13"/>
        <v>29</v>
      </c>
      <c r="K41" s="42">
        <f t="shared" si="13"/>
        <v>29</v>
      </c>
      <c r="L41" s="111"/>
      <c r="M41" s="114"/>
      <c r="N41" s="115"/>
      <c r="O41" s="115"/>
      <c r="P41" s="115"/>
      <c r="Q41" s="115"/>
      <c r="R41" s="114"/>
      <c r="S41" s="99" t="s">
        <v>27</v>
      </c>
    </row>
    <row r="42" spans="1:19" s="29" customFormat="1" ht="27.75" customHeight="1" x14ac:dyDescent="0.25">
      <c r="A42" s="103"/>
      <c r="B42" s="100"/>
      <c r="C42" s="110"/>
      <c r="D42" s="94" t="s">
        <v>4</v>
      </c>
      <c r="E42" s="41">
        <f>SUM(F42:J42)</f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112"/>
      <c r="M42" s="114"/>
      <c r="N42" s="116"/>
      <c r="O42" s="116"/>
      <c r="P42" s="116"/>
      <c r="Q42" s="116"/>
      <c r="R42" s="114"/>
      <c r="S42" s="100"/>
    </row>
    <row r="43" spans="1:19" s="29" customFormat="1" ht="25.5" customHeight="1" x14ac:dyDescent="0.25">
      <c r="A43" s="103"/>
      <c r="B43" s="101"/>
      <c r="C43" s="110"/>
      <c r="D43" s="94" t="s">
        <v>3</v>
      </c>
      <c r="E43" s="41">
        <f>SUM(F43:K43)</f>
        <v>180.6</v>
      </c>
      <c r="F43" s="41">
        <v>30</v>
      </c>
      <c r="G43" s="41">
        <v>27.6</v>
      </c>
      <c r="H43" s="41">
        <v>36</v>
      </c>
      <c r="I43" s="41">
        <v>29</v>
      </c>
      <c r="J43" s="41">
        <v>29</v>
      </c>
      <c r="K43" s="41">
        <v>29</v>
      </c>
      <c r="L43" s="113"/>
      <c r="M43" s="114"/>
      <c r="N43" s="117"/>
      <c r="O43" s="117"/>
      <c r="P43" s="117"/>
      <c r="Q43" s="117"/>
      <c r="R43" s="114"/>
      <c r="S43" s="101"/>
    </row>
    <row r="44" spans="1:19" s="29" customFormat="1" ht="30" customHeight="1" x14ac:dyDescent="0.25">
      <c r="A44" s="102" t="s">
        <v>63</v>
      </c>
      <c r="B44" s="99" t="s">
        <v>30</v>
      </c>
      <c r="C44" s="110" t="s">
        <v>5</v>
      </c>
      <c r="D44" s="94" t="s">
        <v>22</v>
      </c>
      <c r="E44" s="42">
        <f>SUM(E45:E46)</f>
        <v>1732.24</v>
      </c>
      <c r="F44" s="42">
        <f t="shared" ref="F44:K44" si="14">SUM(F45:F46)</f>
        <v>516.88</v>
      </c>
      <c r="G44" s="42">
        <f t="shared" si="14"/>
        <v>442.92</v>
      </c>
      <c r="H44" s="42">
        <f>SUM(H45:H46)</f>
        <v>172.44</v>
      </c>
      <c r="I44" s="42">
        <f t="shared" si="14"/>
        <v>300</v>
      </c>
      <c r="J44" s="42">
        <f t="shared" si="14"/>
        <v>150</v>
      </c>
      <c r="K44" s="42">
        <f t="shared" si="14"/>
        <v>150</v>
      </c>
      <c r="L44" s="111"/>
      <c r="M44" s="114"/>
      <c r="N44" s="115"/>
      <c r="O44" s="115"/>
      <c r="P44" s="115"/>
      <c r="Q44" s="115"/>
      <c r="R44" s="114"/>
      <c r="S44" s="99" t="s">
        <v>30</v>
      </c>
    </row>
    <row r="45" spans="1:19" s="29" customFormat="1" ht="24.75" customHeight="1" x14ac:dyDescent="0.25">
      <c r="A45" s="103"/>
      <c r="B45" s="100"/>
      <c r="C45" s="110"/>
      <c r="D45" s="94" t="s">
        <v>4</v>
      </c>
      <c r="E45" s="41">
        <f>SUM(F45:J45)</f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112"/>
      <c r="M45" s="114"/>
      <c r="N45" s="116"/>
      <c r="O45" s="116"/>
      <c r="P45" s="116"/>
      <c r="Q45" s="116"/>
      <c r="R45" s="114"/>
      <c r="S45" s="100"/>
    </row>
    <row r="46" spans="1:19" s="29" customFormat="1" ht="24" customHeight="1" x14ac:dyDescent="0.25">
      <c r="A46" s="103"/>
      <c r="B46" s="101"/>
      <c r="C46" s="110"/>
      <c r="D46" s="94" t="s">
        <v>3</v>
      </c>
      <c r="E46" s="41">
        <f>SUM(F46:K46)</f>
        <v>1732.24</v>
      </c>
      <c r="F46" s="41">
        <v>516.88</v>
      </c>
      <c r="G46" s="41">
        <v>442.92</v>
      </c>
      <c r="H46" s="41">
        <v>172.44</v>
      </c>
      <c r="I46" s="41">
        <v>300</v>
      </c>
      <c r="J46" s="41">
        <v>150</v>
      </c>
      <c r="K46" s="41">
        <v>150</v>
      </c>
      <c r="L46" s="113"/>
      <c r="M46" s="114"/>
      <c r="N46" s="117"/>
      <c r="O46" s="117"/>
      <c r="P46" s="117"/>
      <c r="Q46" s="117"/>
      <c r="R46" s="114"/>
      <c r="S46" s="101"/>
    </row>
    <row r="47" spans="1:19" s="29" customFormat="1" ht="34.5" customHeight="1" x14ac:dyDescent="0.25">
      <c r="A47" s="102" t="s">
        <v>31</v>
      </c>
      <c r="B47" s="139" t="s">
        <v>32</v>
      </c>
      <c r="C47" s="140" t="s">
        <v>5</v>
      </c>
      <c r="D47" s="92" t="s">
        <v>22</v>
      </c>
      <c r="E47" s="40">
        <f t="shared" ref="E47:K47" si="15">SUM(E48:E49)</f>
        <v>132.23000000000002</v>
      </c>
      <c r="F47" s="40">
        <f t="shared" si="15"/>
        <v>4.62</v>
      </c>
      <c r="G47" s="40">
        <f t="shared" si="15"/>
        <v>4.8100000000000005</v>
      </c>
      <c r="H47" s="40">
        <f t="shared" si="15"/>
        <v>30.7</v>
      </c>
      <c r="I47" s="40">
        <f t="shared" si="15"/>
        <v>30.7</v>
      </c>
      <c r="J47" s="40">
        <f t="shared" si="15"/>
        <v>30.7</v>
      </c>
      <c r="K47" s="40">
        <f t="shared" si="15"/>
        <v>30.7</v>
      </c>
      <c r="L47" s="111"/>
      <c r="M47" s="114"/>
      <c r="N47" s="115"/>
      <c r="O47" s="115"/>
      <c r="P47" s="115"/>
      <c r="Q47" s="115"/>
      <c r="R47" s="114"/>
      <c r="S47" s="99" t="s">
        <v>25</v>
      </c>
    </row>
    <row r="48" spans="1:19" s="29" customFormat="1" ht="24.75" customHeight="1" x14ac:dyDescent="0.25">
      <c r="A48" s="102"/>
      <c r="B48" s="139"/>
      <c r="C48" s="140"/>
      <c r="D48" s="92" t="s">
        <v>4</v>
      </c>
      <c r="E48" s="43">
        <f>SUM(F48:K48)</f>
        <v>129.29000000000002</v>
      </c>
      <c r="F48" s="43">
        <v>4.3899999999999997</v>
      </c>
      <c r="G48" s="43">
        <v>4.57</v>
      </c>
      <c r="H48" s="43">
        <v>29.16</v>
      </c>
      <c r="I48" s="43">
        <v>30.39</v>
      </c>
      <c r="J48" s="43">
        <v>30.39</v>
      </c>
      <c r="K48" s="43">
        <v>30.39</v>
      </c>
      <c r="L48" s="112"/>
      <c r="M48" s="114"/>
      <c r="N48" s="116"/>
      <c r="O48" s="116"/>
      <c r="P48" s="116"/>
      <c r="Q48" s="116"/>
      <c r="R48" s="114"/>
      <c r="S48" s="100"/>
    </row>
    <row r="49" spans="1:19" s="29" customFormat="1" ht="26.25" customHeight="1" x14ac:dyDescent="0.25">
      <c r="A49" s="102"/>
      <c r="B49" s="139"/>
      <c r="C49" s="140"/>
      <c r="D49" s="92" t="s">
        <v>3</v>
      </c>
      <c r="E49" s="43">
        <f>SUM(F49:K49)</f>
        <v>2.94</v>
      </c>
      <c r="F49" s="43">
        <v>0.23</v>
      </c>
      <c r="G49" s="43">
        <v>0.24</v>
      </c>
      <c r="H49" s="43">
        <v>1.54</v>
      </c>
      <c r="I49" s="43">
        <v>0.31</v>
      </c>
      <c r="J49" s="43">
        <v>0.31</v>
      </c>
      <c r="K49" s="43">
        <v>0.31</v>
      </c>
      <c r="L49" s="113"/>
      <c r="M49" s="114"/>
      <c r="N49" s="117"/>
      <c r="O49" s="117"/>
      <c r="P49" s="117"/>
      <c r="Q49" s="117"/>
      <c r="R49" s="114"/>
      <c r="S49" s="101"/>
    </row>
    <row r="50" spans="1:19" s="29" customFormat="1" ht="34.5" customHeight="1" x14ac:dyDescent="0.25">
      <c r="A50" s="102" t="s">
        <v>33</v>
      </c>
      <c r="B50" s="139" t="s">
        <v>47</v>
      </c>
      <c r="C50" s="140" t="s">
        <v>5</v>
      </c>
      <c r="D50" s="92" t="s">
        <v>22</v>
      </c>
      <c r="E50" s="40">
        <f t="shared" ref="E50:K50" si="16">SUM(E51:E52)</f>
        <v>1734.5</v>
      </c>
      <c r="F50" s="40">
        <f t="shared" si="16"/>
        <v>952.5</v>
      </c>
      <c r="G50" s="40">
        <f t="shared" si="16"/>
        <v>782</v>
      </c>
      <c r="H50" s="40">
        <f t="shared" si="16"/>
        <v>0</v>
      </c>
      <c r="I50" s="40">
        <f t="shared" si="16"/>
        <v>0</v>
      </c>
      <c r="J50" s="40">
        <f t="shared" si="16"/>
        <v>0</v>
      </c>
      <c r="K50" s="40">
        <f t="shared" si="16"/>
        <v>0</v>
      </c>
      <c r="L50" s="111"/>
      <c r="M50" s="114"/>
      <c r="N50" s="115"/>
      <c r="O50" s="115"/>
      <c r="P50" s="115"/>
      <c r="Q50" s="115"/>
      <c r="R50" s="114"/>
      <c r="S50" s="99" t="s">
        <v>30</v>
      </c>
    </row>
    <row r="51" spans="1:19" s="29" customFormat="1" ht="21.75" customHeight="1" x14ac:dyDescent="0.25">
      <c r="A51" s="102"/>
      <c r="B51" s="139"/>
      <c r="C51" s="140"/>
      <c r="D51" s="92" t="s">
        <v>4</v>
      </c>
      <c r="E51" s="43">
        <f>SUM(F51:J51)</f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112"/>
      <c r="M51" s="114"/>
      <c r="N51" s="116"/>
      <c r="O51" s="116"/>
      <c r="P51" s="116"/>
      <c r="Q51" s="116"/>
      <c r="R51" s="114"/>
      <c r="S51" s="100"/>
    </row>
    <row r="52" spans="1:19" s="29" customFormat="1" ht="30" customHeight="1" x14ac:dyDescent="0.25">
      <c r="A52" s="102"/>
      <c r="B52" s="139"/>
      <c r="C52" s="140"/>
      <c r="D52" s="92" t="s">
        <v>3</v>
      </c>
      <c r="E52" s="43">
        <f>SUM(F52:K52)</f>
        <v>1734.5</v>
      </c>
      <c r="F52" s="43">
        <f>952.5</f>
        <v>952.5</v>
      </c>
      <c r="G52" s="43">
        <f>782</f>
        <v>782</v>
      </c>
      <c r="H52" s="43">
        <v>0</v>
      </c>
      <c r="I52" s="43">
        <v>0</v>
      </c>
      <c r="J52" s="43">
        <v>0</v>
      </c>
      <c r="K52" s="43">
        <v>0</v>
      </c>
      <c r="L52" s="113"/>
      <c r="M52" s="114"/>
      <c r="N52" s="117"/>
      <c r="O52" s="117"/>
      <c r="P52" s="117"/>
      <c r="Q52" s="117"/>
      <c r="R52" s="114"/>
      <c r="S52" s="101"/>
    </row>
    <row r="53" spans="1:19" s="29" customFormat="1" ht="33" customHeight="1" x14ac:dyDescent="0.25">
      <c r="A53" s="102" t="s">
        <v>49</v>
      </c>
      <c r="B53" s="139" t="s">
        <v>50</v>
      </c>
      <c r="C53" s="140" t="s">
        <v>5</v>
      </c>
      <c r="D53" s="92" t="s">
        <v>22</v>
      </c>
      <c r="E53" s="40">
        <f t="shared" ref="E53:K53" si="17">SUM(E54:E55)</f>
        <v>77</v>
      </c>
      <c r="F53" s="40">
        <f t="shared" si="17"/>
        <v>77</v>
      </c>
      <c r="G53" s="40">
        <f t="shared" si="17"/>
        <v>0</v>
      </c>
      <c r="H53" s="40">
        <f t="shared" si="17"/>
        <v>0</v>
      </c>
      <c r="I53" s="40">
        <f t="shared" si="17"/>
        <v>0</v>
      </c>
      <c r="J53" s="40">
        <f t="shared" si="17"/>
        <v>0</v>
      </c>
      <c r="K53" s="40">
        <f t="shared" si="17"/>
        <v>0</v>
      </c>
      <c r="L53" s="111"/>
      <c r="M53" s="114"/>
      <c r="N53" s="115"/>
      <c r="O53" s="115"/>
      <c r="P53" s="115"/>
      <c r="Q53" s="115"/>
      <c r="R53" s="114"/>
      <c r="S53" s="99" t="s">
        <v>54</v>
      </c>
    </row>
    <row r="54" spans="1:19" s="29" customFormat="1" ht="21.75" customHeight="1" x14ac:dyDescent="0.25">
      <c r="A54" s="102"/>
      <c r="B54" s="139"/>
      <c r="C54" s="140"/>
      <c r="D54" s="92" t="s">
        <v>4</v>
      </c>
      <c r="E54" s="43">
        <f>SUM(F54:J54)</f>
        <v>0</v>
      </c>
      <c r="F54" s="43">
        <v>0</v>
      </c>
      <c r="G54" s="43">
        <v>0</v>
      </c>
      <c r="H54" s="43">
        <v>0</v>
      </c>
      <c r="I54" s="43">
        <v>0</v>
      </c>
      <c r="J54" s="43">
        <v>0</v>
      </c>
      <c r="K54" s="43">
        <v>0</v>
      </c>
      <c r="L54" s="112"/>
      <c r="M54" s="114"/>
      <c r="N54" s="116"/>
      <c r="O54" s="116"/>
      <c r="P54" s="116"/>
      <c r="Q54" s="116"/>
      <c r="R54" s="114"/>
      <c r="S54" s="100"/>
    </row>
    <row r="55" spans="1:19" s="29" customFormat="1" ht="23.25" customHeight="1" x14ac:dyDescent="0.25">
      <c r="A55" s="102"/>
      <c r="B55" s="139"/>
      <c r="C55" s="140"/>
      <c r="D55" s="92" t="s">
        <v>3</v>
      </c>
      <c r="E55" s="43">
        <f>SUM(F55:J55)</f>
        <v>77</v>
      </c>
      <c r="F55" s="43">
        <v>77</v>
      </c>
      <c r="G55" s="43">
        <v>0</v>
      </c>
      <c r="H55" s="43">
        <v>0</v>
      </c>
      <c r="I55" s="43">
        <v>0</v>
      </c>
      <c r="J55" s="43">
        <v>0</v>
      </c>
      <c r="K55" s="43">
        <v>0</v>
      </c>
      <c r="L55" s="113"/>
      <c r="M55" s="114"/>
      <c r="N55" s="117"/>
      <c r="O55" s="117"/>
      <c r="P55" s="117"/>
      <c r="Q55" s="117"/>
      <c r="R55" s="114"/>
      <c r="S55" s="101"/>
    </row>
    <row r="56" spans="1:19" s="29" customFormat="1" ht="42.75" customHeight="1" x14ac:dyDescent="0.25">
      <c r="A56" s="122" t="s">
        <v>51</v>
      </c>
      <c r="B56" s="119" t="s">
        <v>66</v>
      </c>
      <c r="C56" s="134" t="s">
        <v>5</v>
      </c>
      <c r="D56" s="92" t="s">
        <v>22</v>
      </c>
      <c r="E56" s="40">
        <f t="shared" ref="E56:K56" si="18">SUM(E57:E58)</f>
        <v>501.19</v>
      </c>
      <c r="F56" s="40">
        <f t="shared" si="18"/>
        <v>0</v>
      </c>
      <c r="G56" s="40">
        <f t="shared" si="18"/>
        <v>0</v>
      </c>
      <c r="H56" s="40">
        <f t="shared" si="18"/>
        <v>501.19</v>
      </c>
      <c r="I56" s="40">
        <f t="shared" si="18"/>
        <v>0</v>
      </c>
      <c r="J56" s="40">
        <f t="shared" si="18"/>
        <v>0</v>
      </c>
      <c r="K56" s="40">
        <f t="shared" si="18"/>
        <v>0</v>
      </c>
      <c r="L56" s="111"/>
      <c r="M56" s="115"/>
      <c r="N56" s="115"/>
      <c r="O56" s="115"/>
      <c r="P56" s="115"/>
      <c r="Q56" s="115"/>
      <c r="R56" s="115"/>
      <c r="S56" s="99" t="s">
        <v>25</v>
      </c>
    </row>
    <row r="57" spans="1:19" s="29" customFormat="1" ht="30" customHeight="1" x14ac:dyDescent="0.25">
      <c r="A57" s="133"/>
      <c r="B57" s="120"/>
      <c r="C57" s="135"/>
      <c r="D57" s="92" t="s">
        <v>4</v>
      </c>
      <c r="E57" s="43">
        <f>SUM(F57:J57)</f>
        <v>0</v>
      </c>
      <c r="F57" s="43">
        <v>0</v>
      </c>
      <c r="G57" s="43">
        <v>0</v>
      </c>
      <c r="H57" s="43">
        <v>0</v>
      </c>
      <c r="I57" s="43">
        <v>0</v>
      </c>
      <c r="J57" s="43">
        <v>0</v>
      </c>
      <c r="K57" s="43">
        <v>0</v>
      </c>
      <c r="L57" s="137"/>
      <c r="M57" s="116"/>
      <c r="N57" s="116"/>
      <c r="O57" s="116"/>
      <c r="P57" s="116"/>
      <c r="Q57" s="116"/>
      <c r="R57" s="116"/>
      <c r="S57" s="100"/>
    </row>
    <row r="58" spans="1:19" s="29" customFormat="1" ht="48" customHeight="1" x14ac:dyDescent="0.25">
      <c r="A58" s="123"/>
      <c r="B58" s="121"/>
      <c r="C58" s="136"/>
      <c r="D58" s="92" t="s">
        <v>3</v>
      </c>
      <c r="E58" s="43">
        <f>SUM(F58:J58)</f>
        <v>501.19</v>
      </c>
      <c r="F58" s="43">
        <v>0</v>
      </c>
      <c r="G58" s="43">
        <v>0</v>
      </c>
      <c r="H58" s="43">
        <v>501.19</v>
      </c>
      <c r="I58" s="43">
        <v>0</v>
      </c>
      <c r="J58" s="43">
        <v>0</v>
      </c>
      <c r="K58" s="43">
        <v>0</v>
      </c>
      <c r="L58" s="138"/>
      <c r="M58" s="117"/>
      <c r="N58" s="117"/>
      <c r="O58" s="117"/>
      <c r="P58" s="117"/>
      <c r="Q58" s="117"/>
      <c r="R58" s="117"/>
      <c r="S58" s="101"/>
    </row>
    <row r="59" spans="1:19" s="36" customFormat="1" ht="51.75" customHeight="1" x14ac:dyDescent="0.25">
      <c r="A59" s="92" t="s">
        <v>34</v>
      </c>
      <c r="B59" s="126" t="s">
        <v>35</v>
      </c>
      <c r="C59" s="127"/>
      <c r="D59" s="127"/>
      <c r="E59" s="127"/>
      <c r="F59" s="127"/>
      <c r="G59" s="127"/>
      <c r="H59" s="127"/>
      <c r="I59" s="127"/>
      <c r="J59" s="127"/>
      <c r="K59" s="127"/>
      <c r="L59" s="127"/>
      <c r="M59" s="127"/>
      <c r="N59" s="127"/>
      <c r="O59" s="127"/>
      <c r="P59" s="127"/>
      <c r="Q59" s="127"/>
      <c r="R59" s="127"/>
      <c r="S59" s="128"/>
    </row>
    <row r="60" spans="1:19" s="36" customFormat="1" ht="32.25" customHeight="1" x14ac:dyDescent="0.25">
      <c r="A60" s="102" t="s">
        <v>36</v>
      </c>
      <c r="B60" s="129" t="s">
        <v>70</v>
      </c>
      <c r="C60" s="102" t="s">
        <v>48</v>
      </c>
      <c r="D60" s="92" t="s">
        <v>22</v>
      </c>
      <c r="E60" s="40">
        <f>SUM(E61:E63)</f>
        <v>23866</v>
      </c>
      <c r="F60" s="40">
        <f t="shared" ref="F60:K60" si="19">SUM(F61:F63)</f>
        <v>3243.02</v>
      </c>
      <c r="G60" s="40">
        <f t="shared" si="19"/>
        <v>3519.06</v>
      </c>
      <c r="H60" s="40">
        <f t="shared" si="19"/>
        <v>4087.53</v>
      </c>
      <c r="I60" s="40">
        <f t="shared" si="19"/>
        <v>4292.18</v>
      </c>
      <c r="J60" s="40">
        <f t="shared" si="19"/>
        <v>4343.6099999999997</v>
      </c>
      <c r="K60" s="40">
        <f t="shared" si="19"/>
        <v>4380.6000000000004</v>
      </c>
      <c r="L60" s="130" t="s">
        <v>38</v>
      </c>
      <c r="M60" s="99">
        <v>0</v>
      </c>
      <c r="N60" s="99">
        <v>50</v>
      </c>
      <c r="O60" s="99">
        <v>70</v>
      </c>
      <c r="P60" s="99">
        <v>90</v>
      </c>
      <c r="Q60" s="99">
        <v>100</v>
      </c>
      <c r="R60" s="99">
        <v>100</v>
      </c>
      <c r="S60" s="99" t="s">
        <v>39</v>
      </c>
    </row>
    <row r="61" spans="1:19" s="29" customFormat="1" ht="15.6" customHeight="1" x14ac:dyDescent="0.25">
      <c r="A61" s="102"/>
      <c r="B61" s="129"/>
      <c r="C61" s="102"/>
      <c r="D61" s="122" t="s">
        <v>4</v>
      </c>
      <c r="E61" s="124">
        <f>SUM(F61:K62)</f>
        <v>741.93</v>
      </c>
      <c r="F61" s="124">
        <v>137.79</v>
      </c>
      <c r="G61" s="124">
        <v>136.13999999999999</v>
      </c>
      <c r="H61" s="124">
        <v>105.65</v>
      </c>
      <c r="I61" s="124">
        <v>115.54</v>
      </c>
      <c r="J61" s="124">
        <v>125.73</v>
      </c>
      <c r="K61" s="124">
        <v>121.08</v>
      </c>
      <c r="L61" s="131"/>
      <c r="M61" s="100"/>
      <c r="N61" s="100"/>
      <c r="O61" s="100"/>
      <c r="P61" s="100"/>
      <c r="Q61" s="100"/>
      <c r="R61" s="100"/>
      <c r="S61" s="100"/>
    </row>
    <row r="62" spans="1:19" s="29" customFormat="1" ht="14.25" customHeight="1" x14ac:dyDescent="0.25">
      <c r="A62" s="102"/>
      <c r="B62" s="129"/>
      <c r="C62" s="102"/>
      <c r="D62" s="123"/>
      <c r="E62" s="124"/>
      <c r="F62" s="124"/>
      <c r="G62" s="124"/>
      <c r="H62" s="124"/>
      <c r="I62" s="124"/>
      <c r="J62" s="124"/>
      <c r="K62" s="124"/>
      <c r="L62" s="131"/>
      <c r="M62" s="100"/>
      <c r="N62" s="100"/>
      <c r="O62" s="100"/>
      <c r="P62" s="100"/>
      <c r="Q62" s="100"/>
      <c r="R62" s="100"/>
      <c r="S62" s="100"/>
    </row>
    <row r="63" spans="1:19" s="29" customFormat="1" ht="243" customHeight="1" x14ac:dyDescent="0.25">
      <c r="A63" s="102"/>
      <c r="B63" s="129"/>
      <c r="C63" s="102"/>
      <c r="D63" s="92" t="s">
        <v>3</v>
      </c>
      <c r="E63" s="90">
        <f>SUM(F63:K63)</f>
        <v>23124.07</v>
      </c>
      <c r="F63" s="90">
        <v>3105.23</v>
      </c>
      <c r="G63" s="90">
        <v>3382.92</v>
      </c>
      <c r="H63" s="40">
        <v>3981.88</v>
      </c>
      <c r="I63" s="40">
        <v>4176.6400000000003</v>
      </c>
      <c r="J63" s="40">
        <v>4217.88</v>
      </c>
      <c r="K63" s="40">
        <v>4259.5200000000004</v>
      </c>
      <c r="L63" s="132"/>
      <c r="M63" s="101"/>
      <c r="N63" s="101"/>
      <c r="O63" s="101"/>
      <c r="P63" s="101"/>
      <c r="Q63" s="101"/>
      <c r="R63" s="101"/>
      <c r="S63" s="101"/>
    </row>
    <row r="64" spans="1:19" s="29" customFormat="1" ht="46.5" customHeight="1" x14ac:dyDescent="0.25">
      <c r="A64" s="118"/>
      <c r="B64" s="119" t="s">
        <v>40</v>
      </c>
      <c r="C64" s="102"/>
      <c r="D64" s="92" t="s">
        <v>41</v>
      </c>
      <c r="E64" s="90">
        <f>SUM(E65:E66)</f>
        <v>38889.03</v>
      </c>
      <c r="F64" s="90">
        <f t="shared" ref="F64:K64" si="20">SUM(F65:F66)</f>
        <v>6928.52</v>
      </c>
      <c r="G64" s="90">
        <f t="shared" si="20"/>
        <v>6642.08</v>
      </c>
      <c r="H64" s="98">
        <f>SUM(H65:H66)</f>
        <v>7057.920000000001</v>
      </c>
      <c r="I64" s="90">
        <f t="shared" si="20"/>
        <v>6375.5</v>
      </c>
      <c r="J64" s="90">
        <f t="shared" si="20"/>
        <v>5924.01</v>
      </c>
      <c r="K64" s="90">
        <f t="shared" si="20"/>
        <v>5961.0000000000009</v>
      </c>
      <c r="L64" s="45"/>
      <c r="M64" s="93" t="s">
        <v>42</v>
      </c>
      <c r="N64" s="93" t="s">
        <v>42</v>
      </c>
      <c r="O64" s="93" t="s">
        <v>42</v>
      </c>
      <c r="P64" s="93" t="s">
        <v>42</v>
      </c>
      <c r="Q64" s="93" t="s">
        <v>42</v>
      </c>
      <c r="R64" s="93" t="s">
        <v>42</v>
      </c>
      <c r="S64" s="93" t="s">
        <v>42</v>
      </c>
    </row>
    <row r="65" spans="1:19" s="29" customFormat="1" ht="51.75" customHeight="1" x14ac:dyDescent="0.25">
      <c r="A65" s="118"/>
      <c r="B65" s="120"/>
      <c r="C65" s="102"/>
      <c r="D65" s="92" t="s">
        <v>4</v>
      </c>
      <c r="E65" s="90">
        <f>SUM(F65:K65)</f>
        <v>871.22</v>
      </c>
      <c r="F65" s="90">
        <f t="shared" ref="F65:K65" si="21">SUM(F12,F61)</f>
        <v>142.17999999999998</v>
      </c>
      <c r="G65" s="90">
        <f t="shared" si="21"/>
        <v>140.70999999999998</v>
      </c>
      <c r="H65" s="98">
        <f t="shared" si="21"/>
        <v>134.81</v>
      </c>
      <c r="I65" s="90">
        <f t="shared" si="21"/>
        <v>145.93</v>
      </c>
      <c r="J65" s="90">
        <f t="shared" si="21"/>
        <v>156.12</v>
      </c>
      <c r="K65" s="90">
        <f t="shared" si="21"/>
        <v>151.47</v>
      </c>
      <c r="L65" s="45"/>
      <c r="M65" s="93" t="s">
        <v>42</v>
      </c>
      <c r="N65" s="93" t="s">
        <v>42</v>
      </c>
      <c r="O65" s="93" t="s">
        <v>42</v>
      </c>
      <c r="P65" s="93" t="s">
        <v>42</v>
      </c>
      <c r="Q65" s="93" t="s">
        <v>42</v>
      </c>
      <c r="R65" s="93" t="s">
        <v>42</v>
      </c>
      <c r="S65" s="93" t="s">
        <v>42</v>
      </c>
    </row>
    <row r="66" spans="1:19" s="29" customFormat="1" ht="65.25" customHeight="1" x14ac:dyDescent="0.25">
      <c r="A66" s="118"/>
      <c r="B66" s="121"/>
      <c r="C66" s="102"/>
      <c r="D66" s="92" t="s">
        <v>3</v>
      </c>
      <c r="E66" s="90">
        <f>SUM(F66:K66)</f>
        <v>38017.81</v>
      </c>
      <c r="F66" s="90">
        <f t="shared" ref="F66:K66" si="22">SUM(F13,F63)</f>
        <v>6786.34</v>
      </c>
      <c r="G66" s="90">
        <f t="shared" si="22"/>
        <v>6501.37</v>
      </c>
      <c r="H66" s="98">
        <f t="shared" si="22"/>
        <v>6923.1100000000006</v>
      </c>
      <c r="I66" s="90">
        <f t="shared" si="22"/>
        <v>6229.57</v>
      </c>
      <c r="J66" s="90">
        <f t="shared" si="22"/>
        <v>5767.89</v>
      </c>
      <c r="K66" s="90">
        <f t="shared" si="22"/>
        <v>5809.5300000000007</v>
      </c>
      <c r="L66" s="45"/>
      <c r="M66" s="93" t="s">
        <v>42</v>
      </c>
      <c r="N66" s="93" t="s">
        <v>42</v>
      </c>
      <c r="O66" s="93" t="s">
        <v>42</v>
      </c>
      <c r="P66" s="93" t="s">
        <v>42</v>
      </c>
      <c r="Q66" s="93" t="s">
        <v>42</v>
      </c>
      <c r="R66" s="93" t="s">
        <v>42</v>
      </c>
      <c r="S66" s="93" t="s">
        <v>42</v>
      </c>
    </row>
    <row r="67" spans="1:19" s="29" customFormat="1" x14ac:dyDescent="0.25">
      <c r="A67" s="72"/>
      <c r="B67" s="73"/>
      <c r="C67" s="74"/>
      <c r="D67" s="75"/>
      <c r="E67" s="76"/>
      <c r="F67" s="76"/>
      <c r="G67" s="76"/>
      <c r="H67" s="49"/>
      <c r="I67" s="76"/>
      <c r="J67" s="76"/>
      <c r="K67" s="76"/>
      <c r="L67" s="77"/>
      <c r="M67" s="78"/>
      <c r="N67" s="71"/>
      <c r="O67" s="71"/>
      <c r="P67" s="71"/>
      <c r="Q67" s="71"/>
      <c r="R67" s="71"/>
      <c r="S67" s="79"/>
    </row>
    <row r="68" spans="1:19" x14ac:dyDescent="0.25">
      <c r="E68" s="84"/>
      <c r="F68" s="84"/>
      <c r="G68" s="84"/>
      <c r="H68" s="50"/>
      <c r="I68" s="84"/>
      <c r="J68" s="84"/>
      <c r="K68" s="84"/>
    </row>
    <row r="69" spans="1:19" x14ac:dyDescent="0.25">
      <c r="E69" s="84"/>
      <c r="F69" s="84"/>
      <c r="G69" s="84"/>
      <c r="H69" s="50"/>
      <c r="I69" s="84"/>
      <c r="J69" s="84"/>
      <c r="K69" s="84"/>
    </row>
  </sheetData>
  <mergeCells count="206">
    <mergeCell ref="A23:A25"/>
    <mergeCell ref="B23:B25"/>
    <mergeCell ref="C23:C25"/>
    <mergeCell ref="L23:L25"/>
    <mergeCell ref="M23:M25"/>
    <mergeCell ref="N23:N25"/>
    <mergeCell ref="O23:O25"/>
    <mergeCell ref="P23:P25"/>
    <mergeCell ref="Q23:Q25"/>
    <mergeCell ref="A3:M3"/>
    <mergeCell ref="A4:M4"/>
    <mergeCell ref="A6:A7"/>
    <mergeCell ref="B6:B7"/>
    <mergeCell ref="C6:C7"/>
    <mergeCell ref="D6:D7"/>
    <mergeCell ref="E6:K6"/>
    <mergeCell ref="L6:R6"/>
    <mergeCell ref="S6:S7"/>
    <mergeCell ref="B29:B31"/>
    <mergeCell ref="A14:A16"/>
    <mergeCell ref="A17:A19"/>
    <mergeCell ref="A20:A22"/>
    <mergeCell ref="A9:S9"/>
    <mergeCell ref="B10:S10"/>
    <mergeCell ref="A11:A13"/>
    <mergeCell ref="B11:B13"/>
    <mergeCell ref="C11:C13"/>
    <mergeCell ref="L11:L13"/>
    <mergeCell ref="M11:M13"/>
    <mergeCell ref="N11:N13"/>
    <mergeCell ref="O11:O13"/>
    <mergeCell ref="P11:P13"/>
    <mergeCell ref="Q11:Q13"/>
    <mergeCell ref="R11:R13"/>
    <mergeCell ref="S11:S13"/>
    <mergeCell ref="M20:M22"/>
    <mergeCell ref="N20:N22"/>
    <mergeCell ref="O20:O22"/>
    <mergeCell ref="P20:P22"/>
    <mergeCell ref="Q20:Q22"/>
    <mergeCell ref="B14:B16"/>
    <mergeCell ref="B17:B19"/>
    <mergeCell ref="B20:B22"/>
    <mergeCell ref="B26:B28"/>
    <mergeCell ref="R14:R16"/>
    <mergeCell ref="S14:S16"/>
    <mergeCell ref="C17:C19"/>
    <mergeCell ref="L17:L19"/>
    <mergeCell ref="M17:M19"/>
    <mergeCell ref="N17:N19"/>
    <mergeCell ref="O17:O19"/>
    <mergeCell ref="P17:P19"/>
    <mergeCell ref="Q17:Q19"/>
    <mergeCell ref="R17:R19"/>
    <mergeCell ref="S17:S19"/>
    <mergeCell ref="C14:C16"/>
    <mergeCell ref="L14:L16"/>
    <mergeCell ref="M14:M16"/>
    <mergeCell ref="N14:N16"/>
    <mergeCell ref="O14:O16"/>
    <mergeCell ref="P14:P16"/>
    <mergeCell ref="Q14:Q16"/>
    <mergeCell ref="R23:R25"/>
    <mergeCell ref="S23:S25"/>
    <mergeCell ref="C32:C34"/>
    <mergeCell ref="L32:L34"/>
    <mergeCell ref="M32:M34"/>
    <mergeCell ref="R20:R22"/>
    <mergeCell ref="S20:S22"/>
    <mergeCell ref="C26:C28"/>
    <mergeCell ref="L26:L28"/>
    <mergeCell ref="M26:M28"/>
    <mergeCell ref="N26:N28"/>
    <mergeCell ref="O26:O28"/>
    <mergeCell ref="P26:P28"/>
    <mergeCell ref="Q26:Q28"/>
    <mergeCell ref="R26:R28"/>
    <mergeCell ref="N32:N34"/>
    <mergeCell ref="O32:O34"/>
    <mergeCell ref="P32:P34"/>
    <mergeCell ref="Q32:Q34"/>
    <mergeCell ref="R32:R34"/>
    <mergeCell ref="S32:S34"/>
    <mergeCell ref="S26:S28"/>
    <mergeCell ref="C29:C31"/>
    <mergeCell ref="M29:M31"/>
    <mergeCell ref="C20:C22"/>
    <mergeCell ref="L20:L22"/>
    <mergeCell ref="C38:C40"/>
    <mergeCell ref="L38:L40"/>
    <mergeCell ref="M38:M40"/>
    <mergeCell ref="N38:N40"/>
    <mergeCell ref="O38:O40"/>
    <mergeCell ref="P38:P40"/>
    <mergeCell ref="Q38:Q40"/>
    <mergeCell ref="C35:C37"/>
    <mergeCell ref="L35:L37"/>
    <mergeCell ref="M35:M37"/>
    <mergeCell ref="N35:N37"/>
    <mergeCell ref="O35:O37"/>
    <mergeCell ref="P35:P37"/>
    <mergeCell ref="M41:M43"/>
    <mergeCell ref="N41:N43"/>
    <mergeCell ref="O41:O43"/>
    <mergeCell ref="P41:P43"/>
    <mergeCell ref="Q41:Q43"/>
    <mergeCell ref="R41:R43"/>
    <mergeCell ref="S41:S43"/>
    <mergeCell ref="R29:R31"/>
    <mergeCell ref="S29:S31"/>
    <mergeCell ref="Q35:Q37"/>
    <mergeCell ref="R35:R37"/>
    <mergeCell ref="S35:S37"/>
    <mergeCell ref="R38:R40"/>
    <mergeCell ref="S38:S40"/>
    <mergeCell ref="A50:A52"/>
    <mergeCell ref="B50:B52"/>
    <mergeCell ref="C50:C52"/>
    <mergeCell ref="L50:L52"/>
    <mergeCell ref="M50:M52"/>
    <mergeCell ref="A47:A49"/>
    <mergeCell ref="B47:B49"/>
    <mergeCell ref="C47:C49"/>
    <mergeCell ref="L47:L49"/>
    <mergeCell ref="M47:M49"/>
    <mergeCell ref="N50:N52"/>
    <mergeCell ref="O50:O52"/>
    <mergeCell ref="P50:P52"/>
    <mergeCell ref="Q50:Q52"/>
    <mergeCell ref="R50:R52"/>
    <mergeCell ref="S50:S52"/>
    <mergeCell ref="O47:O49"/>
    <mergeCell ref="P47:P49"/>
    <mergeCell ref="Q47:Q49"/>
    <mergeCell ref="R47:R49"/>
    <mergeCell ref="S47:S49"/>
    <mergeCell ref="N47:N49"/>
    <mergeCell ref="A56:A58"/>
    <mergeCell ref="B56:B58"/>
    <mergeCell ref="C56:C58"/>
    <mergeCell ref="L56:L58"/>
    <mergeCell ref="M56:M58"/>
    <mergeCell ref="A53:A55"/>
    <mergeCell ref="B53:B55"/>
    <mergeCell ref="C53:C55"/>
    <mergeCell ref="L53:L55"/>
    <mergeCell ref="M53:M55"/>
    <mergeCell ref="N56:N58"/>
    <mergeCell ref="O56:O58"/>
    <mergeCell ref="P56:P58"/>
    <mergeCell ref="Q56:Q58"/>
    <mergeCell ref="R56:R58"/>
    <mergeCell ref="S56:S58"/>
    <mergeCell ref="O53:O55"/>
    <mergeCell ref="P53:P55"/>
    <mergeCell ref="Q53:Q55"/>
    <mergeCell ref="R53:R55"/>
    <mergeCell ref="S53:S55"/>
    <mergeCell ref="N53:N55"/>
    <mergeCell ref="B59:S59"/>
    <mergeCell ref="A60:A63"/>
    <mergeCell ref="B60:B63"/>
    <mergeCell ref="C60:C63"/>
    <mergeCell ref="L60:L63"/>
    <mergeCell ref="M60:M63"/>
    <mergeCell ref="N60:N63"/>
    <mergeCell ref="O60:O63"/>
    <mergeCell ref="P60:P63"/>
    <mergeCell ref="Q60:Q63"/>
    <mergeCell ref="A64:A66"/>
    <mergeCell ref="B64:B66"/>
    <mergeCell ref="C64:C66"/>
    <mergeCell ref="R60:R63"/>
    <mergeCell ref="S60:S63"/>
    <mergeCell ref="D61:D62"/>
    <mergeCell ref="E61:E62"/>
    <mergeCell ref="F61:F62"/>
    <mergeCell ref="G61:G62"/>
    <mergeCell ref="H61:H62"/>
    <mergeCell ref="I61:I62"/>
    <mergeCell ref="J61:J62"/>
    <mergeCell ref="K61:K62"/>
    <mergeCell ref="B44:B46"/>
    <mergeCell ref="A44:A46"/>
    <mergeCell ref="N2:S2"/>
    <mergeCell ref="A26:A28"/>
    <mergeCell ref="A29:A31"/>
    <mergeCell ref="B32:B34"/>
    <mergeCell ref="A32:A34"/>
    <mergeCell ref="B35:B37"/>
    <mergeCell ref="A35:A37"/>
    <mergeCell ref="B38:B40"/>
    <mergeCell ref="A38:A40"/>
    <mergeCell ref="B41:B43"/>
    <mergeCell ref="A41:A43"/>
    <mergeCell ref="C44:C46"/>
    <mergeCell ref="L44:L46"/>
    <mergeCell ref="M44:M46"/>
    <mergeCell ref="N44:N46"/>
    <mergeCell ref="O44:O46"/>
    <mergeCell ref="P44:P46"/>
    <mergeCell ref="Q44:Q46"/>
    <mergeCell ref="R44:R46"/>
    <mergeCell ref="S44:S46"/>
    <mergeCell ref="C41:C43"/>
    <mergeCell ref="L41:L43"/>
  </mergeCells>
  <pageMargins left="0.51181102362204722" right="0.51181102362204722" top="0.74803149606299213" bottom="0.7480314960629921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topLeftCell="A5" zoomScale="85" zoomScaleNormal="85" zoomScalePageLayoutView="40" workbookViewId="0">
      <selection activeCell="C39" sqref="C39:C41"/>
    </sheetView>
  </sheetViews>
  <sheetFormatPr defaultRowHeight="15" x14ac:dyDescent="0.25"/>
  <cols>
    <col min="1" max="1" width="8.7109375" style="1" customWidth="1"/>
    <col min="2" max="2" width="20.42578125" style="2" customWidth="1"/>
    <col min="3" max="3" width="12" style="3" customWidth="1"/>
    <col min="4" max="4" width="10" style="4" customWidth="1"/>
    <col min="5" max="5" width="10.42578125" style="51" customWidth="1"/>
    <col min="6" max="6" width="10.7109375" style="5" customWidth="1"/>
    <col min="7" max="7" width="9.5703125" style="51" customWidth="1"/>
    <col min="8" max="8" width="10" style="51" customWidth="1"/>
    <col min="9" max="9" width="9.5703125" style="51" customWidth="1"/>
    <col min="10" max="10" width="11.7109375" style="51" customWidth="1"/>
    <col min="11" max="11" width="11.7109375" style="5" customWidth="1"/>
    <col min="12" max="12" width="18.28515625" style="5" customWidth="1"/>
    <col min="13" max="14" width="10" style="6" customWidth="1"/>
    <col min="15" max="15" width="10.140625" style="6" customWidth="1"/>
    <col min="16" max="16" width="9.5703125" style="6" customWidth="1"/>
    <col min="17" max="18" width="11.5703125" style="6" customWidth="1"/>
    <col min="19" max="19" width="21.140625" style="7" customWidth="1"/>
  </cols>
  <sheetData>
    <row r="1" spans="1:22" ht="39" customHeight="1" x14ac:dyDescent="0.3">
      <c r="A1" s="231" t="s">
        <v>9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37"/>
      <c r="O1" s="37"/>
      <c r="P1" s="232" t="s">
        <v>55</v>
      </c>
      <c r="Q1" s="233"/>
      <c r="R1" s="233"/>
      <c r="S1" s="233"/>
      <c r="T1" s="233"/>
      <c r="U1" s="233"/>
      <c r="V1" s="233"/>
    </row>
    <row r="2" spans="1:22" ht="36" customHeight="1" x14ac:dyDescent="0.25">
      <c r="A2" s="234" t="s">
        <v>10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38"/>
      <c r="O2" s="38"/>
      <c r="P2" s="233"/>
      <c r="Q2" s="233"/>
      <c r="R2" s="233"/>
      <c r="S2" s="233"/>
      <c r="T2" s="233"/>
      <c r="U2" s="233"/>
      <c r="V2" s="233"/>
    </row>
    <row r="3" spans="1:22" ht="16.899999999999999" customHeight="1" x14ac:dyDescent="0.25">
      <c r="A3" s="8"/>
      <c r="B3" s="8"/>
      <c r="C3" s="8"/>
      <c r="D3" s="9"/>
      <c r="E3" s="44"/>
      <c r="F3" s="8"/>
      <c r="G3" s="44"/>
      <c r="H3" s="44"/>
      <c r="I3" s="44"/>
      <c r="J3" s="44"/>
      <c r="K3" s="8"/>
      <c r="L3" s="8"/>
      <c r="M3" s="8"/>
      <c r="N3" s="8"/>
      <c r="O3" s="8"/>
      <c r="P3" s="8"/>
      <c r="Q3" s="8"/>
      <c r="R3" s="8"/>
      <c r="S3" s="10"/>
    </row>
    <row r="4" spans="1:22" s="11" customFormat="1" ht="55.15" customHeight="1" x14ac:dyDescent="0.25">
      <c r="A4" s="235" t="s">
        <v>2</v>
      </c>
      <c r="B4" s="235" t="s">
        <v>11</v>
      </c>
      <c r="C4" s="235" t="s">
        <v>12</v>
      </c>
      <c r="D4" s="235" t="s">
        <v>13</v>
      </c>
      <c r="E4" s="236" t="s">
        <v>14</v>
      </c>
      <c r="F4" s="237"/>
      <c r="G4" s="237"/>
      <c r="H4" s="237"/>
      <c r="I4" s="237"/>
      <c r="J4" s="237"/>
      <c r="K4" s="238"/>
      <c r="L4" s="239" t="s">
        <v>15</v>
      </c>
      <c r="M4" s="240"/>
      <c r="N4" s="240"/>
      <c r="O4" s="240"/>
      <c r="P4" s="240"/>
      <c r="Q4" s="240"/>
      <c r="R4" s="241"/>
      <c r="S4" s="242" t="s">
        <v>16</v>
      </c>
    </row>
    <row r="5" spans="1:22" s="11" customFormat="1" ht="45.75" customHeight="1" x14ac:dyDescent="0.25">
      <c r="A5" s="235"/>
      <c r="B5" s="235"/>
      <c r="C5" s="235"/>
      <c r="D5" s="235"/>
      <c r="E5" s="45" t="s">
        <v>17</v>
      </c>
      <c r="F5" s="15" t="s">
        <v>18</v>
      </c>
      <c r="G5" s="45" t="s">
        <v>19</v>
      </c>
      <c r="H5" s="45" t="s">
        <v>43</v>
      </c>
      <c r="I5" s="45" t="s">
        <v>44</v>
      </c>
      <c r="J5" s="45" t="s">
        <v>45</v>
      </c>
      <c r="K5" s="15" t="s">
        <v>46</v>
      </c>
      <c r="L5" s="15" t="s">
        <v>20</v>
      </c>
      <c r="M5" s="15" t="s">
        <v>18</v>
      </c>
      <c r="N5" s="15" t="s">
        <v>19</v>
      </c>
      <c r="O5" s="15" t="s">
        <v>43</v>
      </c>
      <c r="P5" s="15" t="s">
        <v>44</v>
      </c>
      <c r="Q5" s="15" t="s">
        <v>45</v>
      </c>
      <c r="R5" s="15" t="s">
        <v>46</v>
      </c>
      <c r="S5" s="243"/>
    </row>
    <row r="6" spans="1:22" s="13" customFormat="1" ht="40.5" customHeight="1" x14ac:dyDescent="0.25">
      <c r="A6" s="27">
        <v>1</v>
      </c>
      <c r="B6" s="27">
        <v>2</v>
      </c>
      <c r="C6" s="27"/>
      <c r="D6" s="62">
        <v>3</v>
      </c>
      <c r="E6" s="46">
        <v>4</v>
      </c>
      <c r="F6" s="12">
        <v>5</v>
      </c>
      <c r="G6" s="46">
        <v>6</v>
      </c>
      <c r="H6" s="46">
        <v>7</v>
      </c>
      <c r="I6" s="46">
        <v>8</v>
      </c>
      <c r="J6" s="46">
        <v>9</v>
      </c>
      <c r="K6" s="12">
        <v>10</v>
      </c>
      <c r="L6" s="12"/>
      <c r="M6" s="26">
        <v>11</v>
      </c>
      <c r="N6" s="26">
        <v>12</v>
      </c>
      <c r="O6" s="26">
        <v>13</v>
      </c>
      <c r="P6" s="26">
        <v>14</v>
      </c>
      <c r="Q6" s="26">
        <v>15</v>
      </c>
      <c r="R6" s="26">
        <v>16</v>
      </c>
      <c r="S6" s="26">
        <v>17</v>
      </c>
    </row>
    <row r="7" spans="1:22" s="14" customFormat="1" ht="63.75" customHeight="1" x14ac:dyDescent="0.25">
      <c r="A7" s="221" t="s">
        <v>6</v>
      </c>
      <c r="B7" s="222"/>
      <c r="C7" s="222"/>
      <c r="D7" s="222"/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  <c r="P7" s="222"/>
      <c r="Q7" s="222"/>
      <c r="R7" s="222"/>
      <c r="S7" s="223"/>
    </row>
    <row r="8" spans="1:22" s="14" customFormat="1" ht="58.5" customHeight="1" x14ac:dyDescent="0.25">
      <c r="A8" s="39" t="s">
        <v>21</v>
      </c>
      <c r="B8" s="221" t="s">
        <v>7</v>
      </c>
      <c r="C8" s="222"/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222"/>
      <c r="S8" s="223"/>
    </row>
    <row r="9" spans="1:22" s="29" customFormat="1" ht="75.75" customHeight="1" x14ac:dyDescent="0.25">
      <c r="A9" s="178" t="s">
        <v>0</v>
      </c>
      <c r="B9" s="224" t="s">
        <v>8</v>
      </c>
      <c r="C9" s="178" t="s">
        <v>5</v>
      </c>
      <c r="D9" s="55" t="s">
        <v>22</v>
      </c>
      <c r="E9" s="63">
        <f t="shared" ref="E9:K9" si="0">SUM(E10:E11)</f>
        <v>18679.740000000002</v>
      </c>
      <c r="F9" s="40">
        <f t="shared" si="0"/>
        <v>3801.7</v>
      </c>
      <c r="G9" s="40">
        <f t="shared" si="0"/>
        <v>3241.62</v>
      </c>
      <c r="H9" s="63">
        <f t="shared" si="0"/>
        <v>3149.25</v>
      </c>
      <c r="I9" s="63">
        <f t="shared" si="0"/>
        <v>1714.4699999999998</v>
      </c>
      <c r="J9" s="63">
        <f t="shared" si="0"/>
        <v>3386.35</v>
      </c>
      <c r="K9" s="63">
        <f t="shared" si="0"/>
        <v>3386.35</v>
      </c>
      <c r="L9" s="188" t="s">
        <v>23</v>
      </c>
      <c r="M9" s="210">
        <v>60</v>
      </c>
      <c r="N9" s="179">
        <v>70</v>
      </c>
      <c r="O9" s="179">
        <v>90</v>
      </c>
      <c r="P9" s="179">
        <v>95</v>
      </c>
      <c r="Q9" s="179">
        <v>97</v>
      </c>
      <c r="R9" s="210">
        <v>100</v>
      </c>
      <c r="S9" s="225" t="s">
        <v>53</v>
      </c>
    </row>
    <row r="10" spans="1:22" s="29" customFormat="1" ht="66" customHeight="1" x14ac:dyDescent="0.25">
      <c r="A10" s="178"/>
      <c r="B10" s="224"/>
      <c r="C10" s="178"/>
      <c r="D10" s="55" t="s">
        <v>4</v>
      </c>
      <c r="E10" s="61">
        <f>SUM(F10:K10)</f>
        <v>51.830000000000005</v>
      </c>
      <c r="F10" s="58">
        <f t="shared" ref="F10:K10" si="1">F13+F28+F43+F46</f>
        <v>4.3899999999999997</v>
      </c>
      <c r="G10" s="60">
        <f t="shared" si="1"/>
        <v>4.57</v>
      </c>
      <c r="H10" s="61">
        <f t="shared" si="1"/>
        <v>29.16</v>
      </c>
      <c r="I10" s="60">
        <f t="shared" si="1"/>
        <v>4.57</v>
      </c>
      <c r="J10" s="60">
        <f t="shared" si="1"/>
        <v>4.57</v>
      </c>
      <c r="K10" s="58">
        <f t="shared" si="1"/>
        <v>4.57</v>
      </c>
      <c r="L10" s="214"/>
      <c r="M10" s="210"/>
      <c r="N10" s="180"/>
      <c r="O10" s="180"/>
      <c r="P10" s="180"/>
      <c r="Q10" s="180"/>
      <c r="R10" s="210"/>
      <c r="S10" s="226"/>
    </row>
    <row r="11" spans="1:22" s="29" customFormat="1" ht="92.25" customHeight="1" x14ac:dyDescent="0.25">
      <c r="A11" s="178"/>
      <c r="B11" s="224"/>
      <c r="C11" s="178"/>
      <c r="D11" s="55" t="s">
        <v>3</v>
      </c>
      <c r="E11" s="61">
        <f>SUM(F11:K11)</f>
        <v>18627.91</v>
      </c>
      <c r="F11" s="58">
        <f>F14+F29+F44+F47+F48</f>
        <v>3797.31</v>
      </c>
      <c r="G11" s="60">
        <f>G14+G29+G44+G47</f>
        <v>3237.0499999999997</v>
      </c>
      <c r="H11" s="61">
        <f>H14+H29+H44+H47+H51</f>
        <v>3120.09</v>
      </c>
      <c r="I11" s="61">
        <f>I14+I29+I44+I47</f>
        <v>1709.8999999999999</v>
      </c>
      <c r="J11" s="61">
        <f>J14+J29+J44+J47</f>
        <v>3381.7799999999997</v>
      </c>
      <c r="K11" s="61">
        <f>K14+K29+K44+K47</f>
        <v>3381.7799999999997</v>
      </c>
      <c r="L11" s="215"/>
      <c r="M11" s="210"/>
      <c r="N11" s="181"/>
      <c r="O11" s="181"/>
      <c r="P11" s="181"/>
      <c r="Q11" s="181"/>
      <c r="R11" s="210"/>
      <c r="S11" s="227"/>
    </row>
    <row r="12" spans="1:22" s="29" customFormat="1" ht="44.25" customHeight="1" x14ac:dyDescent="0.25">
      <c r="A12" s="216" t="s">
        <v>1</v>
      </c>
      <c r="B12" s="216" t="s">
        <v>24</v>
      </c>
      <c r="C12" s="216" t="s">
        <v>5</v>
      </c>
      <c r="D12" s="59" t="s">
        <v>22</v>
      </c>
      <c r="E12" s="47">
        <f>SUM(E13:E14)</f>
        <v>8592.2799999999988</v>
      </c>
      <c r="F12" s="30">
        <f>SUM(F13:F14)</f>
        <v>1771.7</v>
      </c>
      <c r="G12" s="47">
        <f>SUM(G13:G14)</f>
        <v>1676.6999999999998</v>
      </c>
      <c r="H12" s="47">
        <f t="shared" ref="H12:K12" si="2">SUM(H13:H14)</f>
        <v>1739</v>
      </c>
      <c r="I12" s="47">
        <f t="shared" si="2"/>
        <v>855.04</v>
      </c>
      <c r="J12" s="47">
        <f t="shared" si="2"/>
        <v>1274.92</v>
      </c>
      <c r="K12" s="30">
        <f t="shared" si="2"/>
        <v>1274.92</v>
      </c>
      <c r="L12" s="217"/>
      <c r="M12" s="220"/>
      <c r="N12" s="211"/>
      <c r="O12" s="211"/>
      <c r="P12" s="211"/>
      <c r="Q12" s="211"/>
      <c r="R12" s="220"/>
      <c r="S12" s="228"/>
    </row>
    <row r="13" spans="1:22" s="29" customFormat="1" ht="39" customHeight="1" x14ac:dyDescent="0.25">
      <c r="A13" s="208"/>
      <c r="B13" s="208"/>
      <c r="C13" s="216"/>
      <c r="D13" s="59" t="s">
        <v>4</v>
      </c>
      <c r="E13" s="48">
        <f>SUM(F13:K13)</f>
        <v>0</v>
      </c>
      <c r="F13" s="31">
        <f>F16+F19+F22</f>
        <v>0</v>
      </c>
      <c r="G13" s="48">
        <f t="shared" ref="G13:K14" si="3">G16+G19+G22</f>
        <v>0</v>
      </c>
      <c r="H13" s="48">
        <f t="shared" si="3"/>
        <v>0</v>
      </c>
      <c r="I13" s="48">
        <f t="shared" si="3"/>
        <v>0</v>
      </c>
      <c r="J13" s="48">
        <f t="shared" si="3"/>
        <v>0</v>
      </c>
      <c r="K13" s="31">
        <f t="shared" si="3"/>
        <v>0</v>
      </c>
      <c r="L13" s="218"/>
      <c r="M13" s="220"/>
      <c r="N13" s="212"/>
      <c r="O13" s="212"/>
      <c r="P13" s="212"/>
      <c r="Q13" s="212"/>
      <c r="R13" s="220"/>
      <c r="S13" s="229"/>
    </row>
    <row r="14" spans="1:22" s="29" customFormat="1" ht="112.5" customHeight="1" x14ac:dyDescent="0.25">
      <c r="A14" s="208"/>
      <c r="B14" s="208"/>
      <c r="C14" s="216"/>
      <c r="D14" s="59" t="s">
        <v>3</v>
      </c>
      <c r="E14" s="48">
        <f>SUM(F14:K14)</f>
        <v>8592.2799999999988</v>
      </c>
      <c r="F14" s="31">
        <f>F17+F20+F23</f>
        <v>1771.7</v>
      </c>
      <c r="G14" s="48">
        <f>G17+G20+G23+G26</f>
        <v>1676.6999999999998</v>
      </c>
      <c r="H14" s="48">
        <f t="shared" si="3"/>
        <v>1739</v>
      </c>
      <c r="I14" s="48">
        <f t="shared" si="3"/>
        <v>855.04</v>
      </c>
      <c r="J14" s="48">
        <f t="shared" si="3"/>
        <v>1274.92</v>
      </c>
      <c r="K14" s="31">
        <f t="shared" si="3"/>
        <v>1274.92</v>
      </c>
      <c r="L14" s="219"/>
      <c r="M14" s="220"/>
      <c r="N14" s="213"/>
      <c r="O14" s="213"/>
      <c r="P14" s="213"/>
      <c r="Q14" s="213"/>
      <c r="R14" s="220"/>
      <c r="S14" s="230"/>
    </row>
    <row r="15" spans="1:22" s="29" customFormat="1" ht="44.25" customHeight="1" x14ac:dyDescent="0.25">
      <c r="A15" s="216" t="s">
        <v>56</v>
      </c>
      <c r="B15" s="216" t="s">
        <v>25</v>
      </c>
      <c r="C15" s="209" t="s">
        <v>5</v>
      </c>
      <c r="D15" s="32" t="s">
        <v>22</v>
      </c>
      <c r="E15" s="64">
        <f>SUM(E16:E17)</f>
        <v>5772.88</v>
      </c>
      <c r="F15" s="33">
        <f t="shared" ref="F15:K15" si="4">SUM(F16:F17)</f>
        <v>1481</v>
      </c>
      <c r="G15" s="42">
        <f t="shared" si="4"/>
        <v>860</v>
      </c>
      <c r="H15" s="64">
        <f t="shared" si="4"/>
        <v>1311</v>
      </c>
      <c r="I15" s="64">
        <f t="shared" si="4"/>
        <v>427.03999999999996</v>
      </c>
      <c r="J15" s="64">
        <f t="shared" si="4"/>
        <v>846.92000000000007</v>
      </c>
      <c r="K15" s="64">
        <f t="shared" si="4"/>
        <v>846.92000000000007</v>
      </c>
      <c r="L15" s="202"/>
      <c r="M15" s="194"/>
      <c r="N15" s="191"/>
      <c r="O15" s="191"/>
      <c r="P15" s="191"/>
      <c r="Q15" s="191"/>
      <c r="R15" s="194"/>
      <c r="S15" s="179" t="s">
        <v>25</v>
      </c>
    </row>
    <row r="16" spans="1:22" s="29" customFormat="1" ht="35.25" customHeight="1" x14ac:dyDescent="0.25">
      <c r="A16" s="208"/>
      <c r="B16" s="208"/>
      <c r="C16" s="209"/>
      <c r="D16" s="32" t="s">
        <v>4</v>
      </c>
      <c r="E16" s="41">
        <f>SUM(F16:K16)</f>
        <v>0</v>
      </c>
      <c r="F16" s="34">
        <v>0</v>
      </c>
      <c r="G16" s="41">
        <v>0</v>
      </c>
      <c r="H16" s="41">
        <v>0</v>
      </c>
      <c r="I16" s="41">
        <v>0</v>
      </c>
      <c r="J16" s="41">
        <v>0</v>
      </c>
      <c r="K16" s="34">
        <v>0</v>
      </c>
      <c r="L16" s="206"/>
      <c r="M16" s="194"/>
      <c r="N16" s="192"/>
      <c r="O16" s="192"/>
      <c r="P16" s="192"/>
      <c r="Q16" s="192"/>
      <c r="R16" s="194"/>
      <c r="S16" s="180"/>
    </row>
    <row r="17" spans="1:19" s="29" customFormat="1" ht="48.75" customHeight="1" x14ac:dyDescent="0.25">
      <c r="A17" s="208"/>
      <c r="B17" s="208"/>
      <c r="C17" s="209"/>
      <c r="D17" s="32" t="s">
        <v>3</v>
      </c>
      <c r="E17" s="52">
        <f>SUM(F17:K17)</f>
        <v>5772.88</v>
      </c>
      <c r="F17" s="41">
        <v>1481</v>
      </c>
      <c r="G17" s="41">
        <v>860</v>
      </c>
      <c r="H17" s="52">
        <v>1311</v>
      </c>
      <c r="I17" s="52">
        <f>434.96-7.92</f>
        <v>427.03999999999996</v>
      </c>
      <c r="J17" s="52">
        <f>854.96-8.04</f>
        <v>846.92000000000007</v>
      </c>
      <c r="K17" s="52">
        <f>854.96-8.04</f>
        <v>846.92000000000007</v>
      </c>
      <c r="L17" s="207"/>
      <c r="M17" s="194"/>
      <c r="N17" s="193"/>
      <c r="O17" s="193"/>
      <c r="P17" s="193"/>
      <c r="Q17" s="193"/>
      <c r="R17" s="194"/>
      <c r="S17" s="181"/>
    </row>
    <row r="18" spans="1:19" s="29" customFormat="1" ht="44.25" customHeight="1" x14ac:dyDescent="0.25">
      <c r="A18" s="216" t="s">
        <v>57</v>
      </c>
      <c r="B18" s="179" t="s">
        <v>26</v>
      </c>
      <c r="C18" s="209" t="s">
        <v>5</v>
      </c>
      <c r="D18" s="32" t="s">
        <v>22</v>
      </c>
      <c r="E18" s="64">
        <f>SUM(E19:E20)</f>
        <v>1763.8</v>
      </c>
      <c r="F18" s="33">
        <f t="shared" ref="F18:K18" si="5">SUM(F19:F20)</f>
        <v>174.5</v>
      </c>
      <c r="G18" s="42">
        <f t="shared" si="5"/>
        <v>318.10000000000002</v>
      </c>
      <c r="H18" s="64">
        <f t="shared" si="5"/>
        <v>317.8</v>
      </c>
      <c r="I18" s="64">
        <f t="shared" si="5"/>
        <v>317.8</v>
      </c>
      <c r="J18" s="64">
        <f t="shared" si="5"/>
        <v>317.8</v>
      </c>
      <c r="K18" s="64">
        <f t="shared" si="5"/>
        <v>317.8</v>
      </c>
      <c r="L18" s="202"/>
      <c r="M18" s="194"/>
      <c r="N18" s="191"/>
      <c r="O18" s="191"/>
      <c r="P18" s="191"/>
      <c r="Q18" s="191"/>
      <c r="R18" s="194"/>
      <c r="S18" s="179" t="s">
        <v>26</v>
      </c>
    </row>
    <row r="19" spans="1:19" s="29" customFormat="1" ht="38.25" customHeight="1" x14ac:dyDescent="0.25">
      <c r="A19" s="208"/>
      <c r="B19" s="180"/>
      <c r="C19" s="209"/>
      <c r="D19" s="32" t="s">
        <v>4</v>
      </c>
      <c r="E19" s="41">
        <f>SUM(F19:J19)</f>
        <v>0</v>
      </c>
      <c r="F19" s="34">
        <v>0</v>
      </c>
      <c r="G19" s="41">
        <v>0</v>
      </c>
      <c r="H19" s="41">
        <v>0</v>
      </c>
      <c r="I19" s="41">
        <v>0</v>
      </c>
      <c r="J19" s="41">
        <v>0</v>
      </c>
      <c r="K19" s="34">
        <v>0</v>
      </c>
      <c r="L19" s="206"/>
      <c r="M19" s="194"/>
      <c r="N19" s="192"/>
      <c r="O19" s="192"/>
      <c r="P19" s="192"/>
      <c r="Q19" s="192"/>
      <c r="R19" s="194"/>
      <c r="S19" s="180"/>
    </row>
    <row r="20" spans="1:19" s="29" customFormat="1" ht="51" customHeight="1" x14ac:dyDescent="0.25">
      <c r="A20" s="208"/>
      <c r="B20" s="181"/>
      <c r="C20" s="209"/>
      <c r="D20" s="32" t="s">
        <v>3</v>
      </c>
      <c r="E20" s="52">
        <f>SUM(F20:K20)</f>
        <v>1763.8</v>
      </c>
      <c r="F20" s="41">
        <v>174.5</v>
      </c>
      <c r="G20" s="41">
        <v>318.10000000000002</v>
      </c>
      <c r="H20" s="52">
        <v>317.8</v>
      </c>
      <c r="I20" s="52">
        <v>317.8</v>
      </c>
      <c r="J20" s="52">
        <v>317.8</v>
      </c>
      <c r="K20" s="52">
        <v>317.8</v>
      </c>
      <c r="L20" s="207"/>
      <c r="M20" s="194"/>
      <c r="N20" s="193"/>
      <c r="O20" s="193"/>
      <c r="P20" s="193"/>
      <c r="Q20" s="193"/>
      <c r="R20" s="194"/>
      <c r="S20" s="181"/>
    </row>
    <row r="21" spans="1:19" s="29" customFormat="1" ht="45" customHeight="1" x14ac:dyDescent="0.25">
      <c r="A21" s="216" t="s">
        <v>58</v>
      </c>
      <c r="B21" s="210" t="s">
        <v>27</v>
      </c>
      <c r="C21" s="209" t="s">
        <v>5</v>
      </c>
      <c r="D21" s="32" t="s">
        <v>22</v>
      </c>
      <c r="E21" s="64">
        <f>SUM(E22:E23)</f>
        <v>675.6</v>
      </c>
      <c r="F21" s="33">
        <f t="shared" ref="F21:K21" si="6">SUM(F22:F23)</f>
        <v>116.2</v>
      </c>
      <c r="G21" s="42">
        <f t="shared" si="6"/>
        <v>118.6</v>
      </c>
      <c r="H21" s="64">
        <f t="shared" si="6"/>
        <v>110.2</v>
      </c>
      <c r="I21" s="64">
        <f t="shared" si="6"/>
        <v>110.2</v>
      </c>
      <c r="J21" s="64">
        <f t="shared" si="6"/>
        <v>110.2</v>
      </c>
      <c r="K21" s="64">
        <f t="shared" si="6"/>
        <v>110.2</v>
      </c>
      <c r="L21" s="202"/>
      <c r="M21" s="194"/>
      <c r="N21" s="191"/>
      <c r="O21" s="191"/>
      <c r="P21" s="191"/>
      <c r="Q21" s="191"/>
      <c r="R21" s="194"/>
      <c r="S21" s="179" t="s">
        <v>27</v>
      </c>
    </row>
    <row r="22" spans="1:19" s="29" customFormat="1" ht="51" customHeight="1" x14ac:dyDescent="0.25">
      <c r="A22" s="208"/>
      <c r="B22" s="210"/>
      <c r="C22" s="209"/>
      <c r="D22" s="32" t="s">
        <v>4</v>
      </c>
      <c r="E22" s="41">
        <f>SUM(F22:J22)</f>
        <v>0</v>
      </c>
      <c r="F22" s="34">
        <v>0</v>
      </c>
      <c r="G22" s="41">
        <v>0</v>
      </c>
      <c r="H22" s="41">
        <v>0</v>
      </c>
      <c r="I22" s="41">
        <v>0</v>
      </c>
      <c r="J22" s="41">
        <v>0</v>
      </c>
      <c r="K22" s="34">
        <v>0</v>
      </c>
      <c r="L22" s="206"/>
      <c r="M22" s="194"/>
      <c r="N22" s="192"/>
      <c r="O22" s="192"/>
      <c r="P22" s="192"/>
      <c r="Q22" s="192"/>
      <c r="R22" s="194"/>
      <c r="S22" s="180"/>
    </row>
    <row r="23" spans="1:19" s="29" customFormat="1" ht="60.75" customHeight="1" x14ac:dyDescent="0.25">
      <c r="A23" s="208"/>
      <c r="B23" s="210"/>
      <c r="C23" s="209"/>
      <c r="D23" s="32" t="s">
        <v>3</v>
      </c>
      <c r="E23" s="52">
        <f>SUM(F23:K23)</f>
        <v>675.6</v>
      </c>
      <c r="F23" s="34">
        <v>116.2</v>
      </c>
      <c r="G23" s="41">
        <v>118.6</v>
      </c>
      <c r="H23" s="52">
        <v>110.2</v>
      </c>
      <c r="I23" s="52">
        <v>110.2</v>
      </c>
      <c r="J23" s="52">
        <v>110.2</v>
      </c>
      <c r="K23" s="52">
        <v>110.2</v>
      </c>
      <c r="L23" s="207"/>
      <c r="M23" s="194"/>
      <c r="N23" s="193"/>
      <c r="O23" s="193"/>
      <c r="P23" s="193"/>
      <c r="Q23" s="193"/>
      <c r="R23" s="194"/>
      <c r="S23" s="181"/>
    </row>
    <row r="24" spans="1:19" s="29" customFormat="1" ht="60.75" customHeight="1" x14ac:dyDescent="0.25">
      <c r="A24" s="216" t="s">
        <v>59</v>
      </c>
      <c r="B24" s="179" t="s">
        <v>30</v>
      </c>
      <c r="C24" s="209" t="s">
        <v>5</v>
      </c>
      <c r="D24" s="32" t="s">
        <v>22</v>
      </c>
      <c r="E24" s="52">
        <f>SUM(E25:E26)</f>
        <v>656.25</v>
      </c>
      <c r="F24" s="34">
        <f t="shared" ref="F24:K24" si="7">SUM(F25:F26)</f>
        <v>0</v>
      </c>
      <c r="G24" s="41">
        <f t="shared" si="7"/>
        <v>380</v>
      </c>
      <c r="H24" s="52">
        <f t="shared" si="7"/>
        <v>276.25</v>
      </c>
      <c r="I24" s="41">
        <f t="shared" si="7"/>
        <v>0</v>
      </c>
      <c r="J24" s="41">
        <f t="shared" si="7"/>
        <v>0</v>
      </c>
      <c r="K24" s="34">
        <f t="shared" si="7"/>
        <v>0</v>
      </c>
      <c r="L24" s="57"/>
      <c r="M24" s="191"/>
      <c r="N24" s="54"/>
      <c r="O24" s="54"/>
      <c r="P24" s="54"/>
      <c r="Q24" s="54"/>
      <c r="R24" s="191"/>
      <c r="S24" s="179" t="s">
        <v>30</v>
      </c>
    </row>
    <row r="25" spans="1:19" s="29" customFormat="1" ht="60.75" customHeight="1" x14ac:dyDescent="0.25">
      <c r="A25" s="208"/>
      <c r="B25" s="180"/>
      <c r="C25" s="209"/>
      <c r="D25" s="32" t="s">
        <v>4</v>
      </c>
      <c r="E25" s="41">
        <v>0</v>
      </c>
      <c r="F25" s="34">
        <v>0</v>
      </c>
      <c r="G25" s="41">
        <v>0</v>
      </c>
      <c r="H25" s="41">
        <v>0</v>
      </c>
      <c r="I25" s="41">
        <v>0</v>
      </c>
      <c r="J25" s="41">
        <v>0</v>
      </c>
      <c r="K25" s="34">
        <v>0</v>
      </c>
      <c r="L25" s="57"/>
      <c r="M25" s="192"/>
      <c r="N25" s="54"/>
      <c r="O25" s="54"/>
      <c r="P25" s="54"/>
      <c r="Q25" s="54"/>
      <c r="R25" s="192"/>
      <c r="S25" s="180"/>
    </row>
    <row r="26" spans="1:19" s="29" customFormat="1" ht="60.75" customHeight="1" x14ac:dyDescent="0.25">
      <c r="A26" s="208"/>
      <c r="B26" s="181"/>
      <c r="C26" s="209"/>
      <c r="D26" s="32" t="s">
        <v>3</v>
      </c>
      <c r="E26" s="52">
        <f>SUM(F26:K26)</f>
        <v>656.25</v>
      </c>
      <c r="F26" s="34">
        <v>0</v>
      </c>
      <c r="G26" s="41">
        <v>380</v>
      </c>
      <c r="H26" s="52">
        <v>276.25</v>
      </c>
      <c r="I26" s="41">
        <v>0</v>
      </c>
      <c r="J26" s="41">
        <v>0</v>
      </c>
      <c r="K26" s="34">
        <v>0</v>
      </c>
      <c r="L26" s="57"/>
      <c r="M26" s="193"/>
      <c r="N26" s="54"/>
      <c r="O26" s="54"/>
      <c r="P26" s="54"/>
      <c r="Q26" s="54"/>
      <c r="R26" s="193"/>
      <c r="S26" s="181"/>
    </row>
    <row r="27" spans="1:19" s="29" customFormat="1" ht="67.5" customHeight="1" x14ac:dyDescent="0.25">
      <c r="A27" s="178" t="s">
        <v>28</v>
      </c>
      <c r="B27" s="178" t="s">
        <v>29</v>
      </c>
      <c r="C27" s="178" t="s">
        <v>5</v>
      </c>
      <c r="D27" s="55" t="s">
        <v>22</v>
      </c>
      <c r="E27" s="63">
        <f>SUM(E28:E29)</f>
        <v>5816.21</v>
      </c>
      <c r="F27" s="28">
        <f t="shared" ref="F27:K27" si="8">SUM(F28:F29)</f>
        <v>995.88</v>
      </c>
      <c r="G27" s="40">
        <f t="shared" si="8"/>
        <v>778.11</v>
      </c>
      <c r="H27" s="63">
        <f t="shared" si="8"/>
        <v>878.36</v>
      </c>
      <c r="I27" s="63">
        <f t="shared" si="8"/>
        <v>854.62</v>
      </c>
      <c r="J27" s="63">
        <f t="shared" si="8"/>
        <v>1154.6199999999999</v>
      </c>
      <c r="K27" s="63">
        <f t="shared" si="8"/>
        <v>1154.6199999999999</v>
      </c>
      <c r="L27" s="188"/>
      <c r="M27" s="210"/>
      <c r="N27" s="179"/>
      <c r="O27" s="179"/>
      <c r="P27" s="179"/>
      <c r="Q27" s="179"/>
      <c r="R27" s="210"/>
      <c r="S27" s="211"/>
    </row>
    <row r="28" spans="1:19" s="29" customFormat="1" ht="59.25" customHeight="1" x14ac:dyDescent="0.25">
      <c r="A28" s="208"/>
      <c r="B28" s="208"/>
      <c r="C28" s="178"/>
      <c r="D28" s="55" t="s">
        <v>4</v>
      </c>
      <c r="E28" s="60">
        <f>SUM(F28:J28)</f>
        <v>0</v>
      </c>
      <c r="F28" s="58">
        <f>F31+F34+F355</f>
        <v>0</v>
      </c>
      <c r="G28" s="60">
        <v>0</v>
      </c>
      <c r="H28" s="60">
        <v>0</v>
      </c>
      <c r="I28" s="60">
        <v>0</v>
      </c>
      <c r="J28" s="60">
        <v>0</v>
      </c>
      <c r="K28" s="58">
        <v>0</v>
      </c>
      <c r="L28" s="214"/>
      <c r="M28" s="210"/>
      <c r="N28" s="180"/>
      <c r="O28" s="180"/>
      <c r="P28" s="180"/>
      <c r="Q28" s="180"/>
      <c r="R28" s="210"/>
      <c r="S28" s="212"/>
    </row>
    <row r="29" spans="1:19" s="29" customFormat="1" ht="95.25" customHeight="1" x14ac:dyDescent="0.25">
      <c r="A29" s="208"/>
      <c r="B29" s="208"/>
      <c r="C29" s="178"/>
      <c r="D29" s="55" t="s">
        <v>3</v>
      </c>
      <c r="E29" s="61">
        <f>SUM(F29:K29)</f>
        <v>5816.21</v>
      </c>
      <c r="F29" s="58">
        <f t="shared" ref="F29:K29" si="9">F32+F35+F38+F41</f>
        <v>995.88</v>
      </c>
      <c r="G29" s="60">
        <f t="shared" si="9"/>
        <v>778.11</v>
      </c>
      <c r="H29" s="61">
        <f t="shared" si="9"/>
        <v>878.36</v>
      </c>
      <c r="I29" s="61">
        <f t="shared" si="9"/>
        <v>854.62</v>
      </c>
      <c r="J29" s="61">
        <f t="shared" si="9"/>
        <v>1154.6199999999999</v>
      </c>
      <c r="K29" s="61">
        <f t="shared" si="9"/>
        <v>1154.6199999999999</v>
      </c>
      <c r="L29" s="215"/>
      <c r="M29" s="210"/>
      <c r="N29" s="181"/>
      <c r="O29" s="181"/>
      <c r="P29" s="181"/>
      <c r="Q29" s="181"/>
      <c r="R29" s="210"/>
      <c r="S29" s="213"/>
    </row>
    <row r="30" spans="1:19" s="29" customFormat="1" ht="54" customHeight="1" x14ac:dyDescent="0.25">
      <c r="A30" s="178" t="s">
        <v>60</v>
      </c>
      <c r="B30" s="179" t="s">
        <v>25</v>
      </c>
      <c r="C30" s="209" t="s">
        <v>5</v>
      </c>
      <c r="D30" s="32" t="s">
        <v>22</v>
      </c>
      <c r="E30" s="42">
        <f>SUM(E31:E32)</f>
        <v>2402.19</v>
      </c>
      <c r="F30" s="33">
        <f t="shared" ref="F30:K30" si="10">SUM(F31:F32)</f>
        <v>410</v>
      </c>
      <c r="G30" s="42">
        <f t="shared" si="10"/>
        <v>272.19</v>
      </c>
      <c r="H30" s="42">
        <f t="shared" si="10"/>
        <v>430</v>
      </c>
      <c r="I30" s="42">
        <f t="shared" si="10"/>
        <v>430</v>
      </c>
      <c r="J30" s="42">
        <f t="shared" si="10"/>
        <v>430</v>
      </c>
      <c r="K30" s="33">
        <f t="shared" si="10"/>
        <v>430</v>
      </c>
      <c r="L30" s="202"/>
      <c r="M30" s="194"/>
      <c r="N30" s="191"/>
      <c r="O30" s="191"/>
      <c r="P30" s="191"/>
      <c r="Q30" s="191"/>
      <c r="R30" s="194"/>
      <c r="S30" s="179" t="s">
        <v>25</v>
      </c>
    </row>
    <row r="31" spans="1:19" s="29" customFormat="1" ht="48" customHeight="1" x14ac:dyDescent="0.25">
      <c r="A31" s="208"/>
      <c r="B31" s="180"/>
      <c r="C31" s="209"/>
      <c r="D31" s="32" t="s">
        <v>4</v>
      </c>
      <c r="E31" s="41">
        <f>SUM(F31:J31)</f>
        <v>0</v>
      </c>
      <c r="F31" s="34">
        <v>0</v>
      </c>
      <c r="G31" s="41">
        <v>0</v>
      </c>
      <c r="H31" s="41">
        <v>0</v>
      </c>
      <c r="I31" s="41">
        <v>0</v>
      </c>
      <c r="J31" s="41">
        <v>0</v>
      </c>
      <c r="K31" s="34">
        <v>0</v>
      </c>
      <c r="L31" s="206"/>
      <c r="M31" s="194"/>
      <c r="N31" s="192"/>
      <c r="O31" s="192"/>
      <c r="P31" s="192"/>
      <c r="Q31" s="192"/>
      <c r="R31" s="194"/>
      <c r="S31" s="180"/>
    </row>
    <row r="32" spans="1:19" s="29" customFormat="1" ht="56.25" customHeight="1" x14ac:dyDescent="0.25">
      <c r="A32" s="208"/>
      <c r="B32" s="181"/>
      <c r="C32" s="209"/>
      <c r="D32" s="32" t="s">
        <v>3</v>
      </c>
      <c r="E32" s="41">
        <f>SUM(F32:K32)</f>
        <v>2402.19</v>
      </c>
      <c r="F32" s="34">
        <v>410</v>
      </c>
      <c r="G32" s="41">
        <v>272.19</v>
      </c>
      <c r="H32" s="41">
        <v>430</v>
      </c>
      <c r="I32" s="41">
        <v>430</v>
      </c>
      <c r="J32" s="41">
        <v>430</v>
      </c>
      <c r="K32" s="41">
        <v>430</v>
      </c>
      <c r="L32" s="207"/>
      <c r="M32" s="194"/>
      <c r="N32" s="193"/>
      <c r="O32" s="193"/>
      <c r="P32" s="193"/>
      <c r="Q32" s="193"/>
      <c r="R32" s="194"/>
      <c r="S32" s="181"/>
    </row>
    <row r="33" spans="1:19" s="29" customFormat="1" ht="49.5" customHeight="1" x14ac:dyDescent="0.25">
      <c r="A33" s="178" t="s">
        <v>61</v>
      </c>
      <c r="B33" s="179" t="s">
        <v>26</v>
      </c>
      <c r="C33" s="209" t="s">
        <v>5</v>
      </c>
      <c r="D33" s="32" t="s">
        <v>22</v>
      </c>
      <c r="E33" s="64">
        <f>SUM(E34:E35)</f>
        <v>217.2</v>
      </c>
      <c r="F33" s="33">
        <f t="shared" ref="F33:K33" si="11">SUM(F34:F35)</f>
        <v>39</v>
      </c>
      <c r="G33" s="42">
        <f t="shared" si="11"/>
        <v>35.4</v>
      </c>
      <c r="H33" s="64">
        <f t="shared" si="11"/>
        <v>35.700000000000003</v>
      </c>
      <c r="I33" s="64">
        <f t="shared" si="11"/>
        <v>35.700000000000003</v>
      </c>
      <c r="J33" s="64">
        <f t="shared" si="11"/>
        <v>35.700000000000003</v>
      </c>
      <c r="K33" s="64">
        <f t="shared" si="11"/>
        <v>35.700000000000003</v>
      </c>
      <c r="L33" s="202"/>
      <c r="M33" s="194"/>
      <c r="N33" s="191"/>
      <c r="O33" s="191"/>
      <c r="P33" s="191"/>
      <c r="Q33" s="191"/>
      <c r="R33" s="194"/>
      <c r="S33" s="179" t="s">
        <v>26</v>
      </c>
    </row>
    <row r="34" spans="1:19" s="29" customFormat="1" ht="48.75" customHeight="1" x14ac:dyDescent="0.25">
      <c r="A34" s="208"/>
      <c r="B34" s="180"/>
      <c r="C34" s="209"/>
      <c r="D34" s="32" t="s">
        <v>4</v>
      </c>
      <c r="E34" s="41">
        <f>SUM(F34:J34)</f>
        <v>0</v>
      </c>
      <c r="F34" s="34">
        <v>0</v>
      </c>
      <c r="G34" s="41">
        <v>0</v>
      </c>
      <c r="H34" s="41">
        <v>0</v>
      </c>
      <c r="I34" s="41">
        <v>0</v>
      </c>
      <c r="J34" s="41">
        <v>0</v>
      </c>
      <c r="K34" s="34">
        <v>0</v>
      </c>
      <c r="L34" s="206"/>
      <c r="M34" s="194"/>
      <c r="N34" s="192"/>
      <c r="O34" s="192"/>
      <c r="P34" s="192"/>
      <c r="Q34" s="192"/>
      <c r="R34" s="194"/>
      <c r="S34" s="180"/>
    </row>
    <row r="35" spans="1:19" s="29" customFormat="1" ht="55.5" customHeight="1" x14ac:dyDescent="0.25">
      <c r="A35" s="208"/>
      <c r="B35" s="181"/>
      <c r="C35" s="209"/>
      <c r="D35" s="32" t="s">
        <v>3</v>
      </c>
      <c r="E35" s="52">
        <f>SUM(F35:K35)</f>
        <v>217.2</v>
      </c>
      <c r="F35" s="34">
        <v>39</v>
      </c>
      <c r="G35" s="41">
        <v>35.4</v>
      </c>
      <c r="H35" s="52">
        <v>35.700000000000003</v>
      </c>
      <c r="I35" s="52">
        <v>35.700000000000003</v>
      </c>
      <c r="J35" s="52">
        <v>35.700000000000003</v>
      </c>
      <c r="K35" s="52">
        <v>35.700000000000003</v>
      </c>
      <c r="L35" s="207"/>
      <c r="M35" s="194"/>
      <c r="N35" s="193"/>
      <c r="O35" s="193"/>
      <c r="P35" s="193"/>
      <c r="Q35" s="193"/>
      <c r="R35" s="194"/>
      <c r="S35" s="181"/>
    </row>
    <row r="36" spans="1:19" s="29" customFormat="1" ht="44.25" customHeight="1" x14ac:dyDescent="0.25">
      <c r="A36" s="178" t="s">
        <v>62</v>
      </c>
      <c r="B36" s="179" t="s">
        <v>27</v>
      </c>
      <c r="C36" s="209" t="s">
        <v>5</v>
      </c>
      <c r="D36" s="32" t="s">
        <v>22</v>
      </c>
      <c r="E36" s="64">
        <f>SUM(E37:E38)</f>
        <v>201.6</v>
      </c>
      <c r="F36" s="33">
        <f t="shared" ref="F36:K36" si="12">SUM(F37:F38)</f>
        <v>30</v>
      </c>
      <c r="G36" s="42">
        <f t="shared" si="12"/>
        <v>27.6</v>
      </c>
      <c r="H36" s="64">
        <f t="shared" si="12"/>
        <v>36</v>
      </c>
      <c r="I36" s="64">
        <f t="shared" si="12"/>
        <v>36</v>
      </c>
      <c r="J36" s="64">
        <f t="shared" si="12"/>
        <v>36</v>
      </c>
      <c r="K36" s="64">
        <f t="shared" si="12"/>
        <v>36</v>
      </c>
      <c r="L36" s="202"/>
      <c r="M36" s="194"/>
      <c r="N36" s="191"/>
      <c r="O36" s="191"/>
      <c r="P36" s="191"/>
      <c r="Q36" s="191"/>
      <c r="R36" s="194"/>
      <c r="S36" s="179" t="s">
        <v>27</v>
      </c>
    </row>
    <row r="37" spans="1:19" s="29" customFormat="1" ht="57.75" customHeight="1" x14ac:dyDescent="0.25">
      <c r="A37" s="208"/>
      <c r="B37" s="180"/>
      <c r="C37" s="209"/>
      <c r="D37" s="32" t="s">
        <v>4</v>
      </c>
      <c r="E37" s="41">
        <f>SUM(F37:J37)</f>
        <v>0</v>
      </c>
      <c r="F37" s="34">
        <v>0</v>
      </c>
      <c r="G37" s="41">
        <v>0</v>
      </c>
      <c r="H37" s="41">
        <v>0</v>
      </c>
      <c r="I37" s="41">
        <v>0</v>
      </c>
      <c r="J37" s="41">
        <v>0</v>
      </c>
      <c r="K37" s="34">
        <v>0</v>
      </c>
      <c r="L37" s="206"/>
      <c r="M37" s="194"/>
      <c r="N37" s="192"/>
      <c r="O37" s="192"/>
      <c r="P37" s="192"/>
      <c r="Q37" s="192"/>
      <c r="R37" s="194"/>
      <c r="S37" s="180"/>
    </row>
    <row r="38" spans="1:19" s="29" customFormat="1" ht="36" customHeight="1" x14ac:dyDescent="0.25">
      <c r="A38" s="208"/>
      <c r="B38" s="181"/>
      <c r="C38" s="209"/>
      <c r="D38" s="32" t="s">
        <v>3</v>
      </c>
      <c r="E38" s="52">
        <f>SUM(F38:K38)</f>
        <v>201.6</v>
      </c>
      <c r="F38" s="34">
        <v>30</v>
      </c>
      <c r="G38" s="41">
        <v>27.6</v>
      </c>
      <c r="H38" s="52">
        <v>36</v>
      </c>
      <c r="I38" s="52">
        <v>36</v>
      </c>
      <c r="J38" s="52">
        <v>36</v>
      </c>
      <c r="K38" s="52">
        <v>36</v>
      </c>
      <c r="L38" s="207"/>
      <c r="M38" s="194"/>
      <c r="N38" s="193"/>
      <c r="O38" s="193"/>
      <c r="P38" s="193"/>
      <c r="Q38" s="193"/>
      <c r="R38" s="194"/>
      <c r="S38" s="181"/>
    </row>
    <row r="39" spans="1:19" s="29" customFormat="1" ht="39" customHeight="1" x14ac:dyDescent="0.25">
      <c r="A39" s="178" t="s">
        <v>63</v>
      </c>
      <c r="B39" s="179" t="s">
        <v>30</v>
      </c>
      <c r="C39" s="209" t="s">
        <v>5</v>
      </c>
      <c r="D39" s="32" t="s">
        <v>22</v>
      </c>
      <c r="E39" s="64">
        <f>SUM(E40:E41)</f>
        <v>2995.2200000000003</v>
      </c>
      <c r="F39" s="33">
        <f t="shared" ref="F39:K39" si="13">SUM(F40:F41)</f>
        <v>516.88</v>
      </c>
      <c r="G39" s="42">
        <f t="shared" si="13"/>
        <v>442.92</v>
      </c>
      <c r="H39" s="64">
        <f>SUM(H40:H41)</f>
        <v>376.66</v>
      </c>
      <c r="I39" s="42">
        <f t="shared" si="13"/>
        <v>352.92</v>
      </c>
      <c r="J39" s="42">
        <f t="shared" si="13"/>
        <v>652.91999999999996</v>
      </c>
      <c r="K39" s="33">
        <f t="shared" si="13"/>
        <v>652.91999999999996</v>
      </c>
      <c r="L39" s="202"/>
      <c r="M39" s="194"/>
      <c r="N39" s="191"/>
      <c r="O39" s="191"/>
      <c r="P39" s="191"/>
      <c r="Q39" s="191"/>
      <c r="R39" s="194"/>
      <c r="S39" s="179" t="s">
        <v>30</v>
      </c>
    </row>
    <row r="40" spans="1:19" s="29" customFormat="1" ht="39" customHeight="1" x14ac:dyDescent="0.25">
      <c r="A40" s="208"/>
      <c r="B40" s="180"/>
      <c r="C40" s="209"/>
      <c r="D40" s="32" t="s">
        <v>4</v>
      </c>
      <c r="E40" s="41">
        <f>SUM(F40:J40)</f>
        <v>0</v>
      </c>
      <c r="F40" s="34">
        <v>0</v>
      </c>
      <c r="G40" s="41">
        <v>0</v>
      </c>
      <c r="H40" s="41">
        <v>0</v>
      </c>
      <c r="I40" s="41">
        <v>0</v>
      </c>
      <c r="J40" s="41">
        <v>0</v>
      </c>
      <c r="K40" s="34">
        <v>0</v>
      </c>
      <c r="L40" s="206"/>
      <c r="M40" s="194"/>
      <c r="N40" s="192"/>
      <c r="O40" s="192"/>
      <c r="P40" s="192"/>
      <c r="Q40" s="192"/>
      <c r="R40" s="194"/>
      <c r="S40" s="180"/>
    </row>
    <row r="41" spans="1:19" s="29" customFormat="1" ht="54" customHeight="1" x14ac:dyDescent="0.25">
      <c r="A41" s="208"/>
      <c r="B41" s="181"/>
      <c r="C41" s="209"/>
      <c r="D41" s="32" t="s">
        <v>3</v>
      </c>
      <c r="E41" s="52">
        <f>SUM(F41:K41)</f>
        <v>2995.2200000000003</v>
      </c>
      <c r="F41" s="41">
        <v>516.88</v>
      </c>
      <c r="G41" s="41">
        <v>442.92</v>
      </c>
      <c r="H41" s="52">
        <v>376.66</v>
      </c>
      <c r="I41" s="41">
        <v>352.92</v>
      </c>
      <c r="J41" s="41">
        <v>652.91999999999996</v>
      </c>
      <c r="K41" s="34">
        <v>652.91999999999996</v>
      </c>
      <c r="L41" s="207"/>
      <c r="M41" s="194"/>
      <c r="N41" s="193"/>
      <c r="O41" s="193"/>
      <c r="P41" s="193"/>
      <c r="Q41" s="193"/>
      <c r="R41" s="194"/>
      <c r="S41" s="181"/>
    </row>
    <row r="42" spans="1:19" s="29" customFormat="1" ht="45.75" customHeight="1" x14ac:dyDescent="0.25">
      <c r="A42" s="178" t="s">
        <v>31</v>
      </c>
      <c r="B42" s="176" t="s">
        <v>32</v>
      </c>
      <c r="C42" s="205" t="s">
        <v>5</v>
      </c>
      <c r="D42" s="55" t="s">
        <v>22</v>
      </c>
      <c r="E42" s="63">
        <f t="shared" ref="E42:K42" si="14">SUM(E43:E44)</f>
        <v>54.56</v>
      </c>
      <c r="F42" s="28">
        <f t="shared" si="14"/>
        <v>4.62</v>
      </c>
      <c r="G42" s="40">
        <f t="shared" si="14"/>
        <v>4.8100000000000005</v>
      </c>
      <c r="H42" s="63">
        <f t="shared" si="14"/>
        <v>30.7</v>
      </c>
      <c r="I42" s="40">
        <f t="shared" si="14"/>
        <v>4.8100000000000005</v>
      </c>
      <c r="J42" s="40">
        <f t="shared" si="14"/>
        <v>4.8100000000000005</v>
      </c>
      <c r="K42" s="28">
        <f t="shared" si="14"/>
        <v>4.8100000000000005</v>
      </c>
      <c r="L42" s="202"/>
      <c r="M42" s="194"/>
      <c r="N42" s="191"/>
      <c r="O42" s="191"/>
      <c r="P42" s="191"/>
      <c r="Q42" s="191"/>
      <c r="R42" s="194"/>
      <c r="S42" s="179" t="s">
        <v>25</v>
      </c>
    </row>
    <row r="43" spans="1:19" s="29" customFormat="1" ht="39.75" customHeight="1" x14ac:dyDescent="0.25">
      <c r="A43" s="178"/>
      <c r="B43" s="176"/>
      <c r="C43" s="205"/>
      <c r="D43" s="55" t="s">
        <v>4</v>
      </c>
      <c r="E43" s="53">
        <f>SUM(F43:K43)</f>
        <v>51.830000000000005</v>
      </c>
      <c r="F43" s="35">
        <v>4.3899999999999997</v>
      </c>
      <c r="G43" s="43">
        <v>4.57</v>
      </c>
      <c r="H43" s="53">
        <v>29.16</v>
      </c>
      <c r="I43" s="43">
        <v>4.57</v>
      </c>
      <c r="J43" s="43">
        <v>4.57</v>
      </c>
      <c r="K43" s="35">
        <v>4.57</v>
      </c>
      <c r="L43" s="206"/>
      <c r="M43" s="194"/>
      <c r="N43" s="192"/>
      <c r="O43" s="192"/>
      <c r="P43" s="192"/>
      <c r="Q43" s="192"/>
      <c r="R43" s="194"/>
      <c r="S43" s="180"/>
    </row>
    <row r="44" spans="1:19" s="29" customFormat="1" ht="55.5" customHeight="1" x14ac:dyDescent="0.25">
      <c r="A44" s="178"/>
      <c r="B44" s="176"/>
      <c r="C44" s="205"/>
      <c r="D44" s="55" t="s">
        <v>3</v>
      </c>
      <c r="E44" s="53">
        <f>SUM(F44:K44)</f>
        <v>2.7300000000000004</v>
      </c>
      <c r="F44" s="35">
        <v>0.23</v>
      </c>
      <c r="G44" s="43">
        <v>0.24</v>
      </c>
      <c r="H44" s="53">
        <v>1.54</v>
      </c>
      <c r="I44" s="43">
        <v>0.24</v>
      </c>
      <c r="J44" s="43">
        <v>0.24</v>
      </c>
      <c r="K44" s="43">
        <v>0.24</v>
      </c>
      <c r="L44" s="207"/>
      <c r="M44" s="194"/>
      <c r="N44" s="193"/>
      <c r="O44" s="193"/>
      <c r="P44" s="193"/>
      <c r="Q44" s="193"/>
      <c r="R44" s="194"/>
      <c r="S44" s="181"/>
    </row>
    <row r="45" spans="1:19" s="29" customFormat="1" ht="49.5" customHeight="1" x14ac:dyDescent="0.25">
      <c r="A45" s="178" t="s">
        <v>33</v>
      </c>
      <c r="B45" s="139" t="s">
        <v>47</v>
      </c>
      <c r="C45" s="205" t="s">
        <v>5</v>
      </c>
      <c r="D45" s="55" t="s">
        <v>22</v>
      </c>
      <c r="E45" s="40">
        <f t="shared" ref="E45:K45" si="15">SUM(E46:E47)</f>
        <v>2686.5</v>
      </c>
      <c r="F45" s="28">
        <f t="shared" si="15"/>
        <v>952.5</v>
      </c>
      <c r="G45" s="40">
        <f t="shared" si="15"/>
        <v>782</v>
      </c>
      <c r="H45" s="40">
        <f t="shared" si="15"/>
        <v>0</v>
      </c>
      <c r="I45" s="40">
        <f t="shared" si="15"/>
        <v>0</v>
      </c>
      <c r="J45" s="40">
        <f t="shared" si="15"/>
        <v>952</v>
      </c>
      <c r="K45" s="28">
        <f t="shared" si="15"/>
        <v>952</v>
      </c>
      <c r="L45" s="202"/>
      <c r="M45" s="194"/>
      <c r="N45" s="191"/>
      <c r="O45" s="191"/>
      <c r="P45" s="191"/>
      <c r="Q45" s="191"/>
      <c r="R45" s="194"/>
      <c r="S45" s="179" t="s">
        <v>30</v>
      </c>
    </row>
    <row r="46" spans="1:19" s="29" customFormat="1" ht="36.75" customHeight="1" x14ac:dyDescent="0.25">
      <c r="A46" s="178"/>
      <c r="B46" s="139"/>
      <c r="C46" s="205"/>
      <c r="D46" s="55" t="s">
        <v>4</v>
      </c>
      <c r="E46" s="43">
        <f>SUM(F46:J46)</f>
        <v>0</v>
      </c>
      <c r="F46" s="35">
        <v>0</v>
      </c>
      <c r="G46" s="43">
        <v>0</v>
      </c>
      <c r="H46" s="43">
        <v>0</v>
      </c>
      <c r="I46" s="43">
        <v>0</v>
      </c>
      <c r="J46" s="43">
        <v>0</v>
      </c>
      <c r="K46" s="35">
        <v>0</v>
      </c>
      <c r="L46" s="206"/>
      <c r="M46" s="194"/>
      <c r="N46" s="192"/>
      <c r="O46" s="192"/>
      <c r="P46" s="192"/>
      <c r="Q46" s="192"/>
      <c r="R46" s="194"/>
      <c r="S46" s="180"/>
    </row>
    <row r="47" spans="1:19" s="29" customFormat="1" ht="68.25" customHeight="1" x14ac:dyDescent="0.25">
      <c r="A47" s="178"/>
      <c r="B47" s="139"/>
      <c r="C47" s="205"/>
      <c r="D47" s="55" t="s">
        <v>3</v>
      </c>
      <c r="E47" s="43">
        <f>SUM(F47:J47)</f>
        <v>2686.5</v>
      </c>
      <c r="F47" s="35">
        <f>952.5</f>
        <v>952.5</v>
      </c>
      <c r="G47" s="43">
        <f>782</f>
        <v>782</v>
      </c>
      <c r="H47" s="43">
        <v>0</v>
      </c>
      <c r="I47" s="43">
        <v>0</v>
      </c>
      <c r="J47" s="43">
        <v>952</v>
      </c>
      <c r="K47" s="43">
        <v>952</v>
      </c>
      <c r="L47" s="207"/>
      <c r="M47" s="194"/>
      <c r="N47" s="193"/>
      <c r="O47" s="193"/>
      <c r="P47" s="193"/>
      <c r="Q47" s="193"/>
      <c r="R47" s="194"/>
      <c r="S47" s="181"/>
    </row>
    <row r="48" spans="1:19" s="29" customFormat="1" ht="49.5" customHeight="1" x14ac:dyDescent="0.25">
      <c r="A48" s="178" t="s">
        <v>49</v>
      </c>
      <c r="B48" s="176" t="s">
        <v>50</v>
      </c>
      <c r="C48" s="205" t="s">
        <v>5</v>
      </c>
      <c r="D48" s="55" t="s">
        <v>22</v>
      </c>
      <c r="E48" s="40">
        <f t="shared" ref="E48:K48" si="16">SUM(E49:E50)</f>
        <v>77</v>
      </c>
      <c r="F48" s="40">
        <f t="shared" si="16"/>
        <v>77</v>
      </c>
      <c r="G48" s="40">
        <f t="shared" si="16"/>
        <v>0</v>
      </c>
      <c r="H48" s="40">
        <f t="shared" si="16"/>
        <v>0</v>
      </c>
      <c r="I48" s="40">
        <f t="shared" si="16"/>
        <v>0</v>
      </c>
      <c r="J48" s="40">
        <f t="shared" si="16"/>
        <v>0</v>
      </c>
      <c r="K48" s="28">
        <f t="shared" si="16"/>
        <v>0</v>
      </c>
      <c r="L48" s="202"/>
      <c r="M48" s="194"/>
      <c r="N48" s="191"/>
      <c r="O48" s="191"/>
      <c r="P48" s="191"/>
      <c r="Q48" s="191"/>
      <c r="R48" s="194"/>
      <c r="S48" s="179" t="s">
        <v>54</v>
      </c>
    </row>
    <row r="49" spans="1:19" s="29" customFormat="1" ht="61.5" customHeight="1" x14ac:dyDescent="0.25">
      <c r="A49" s="178"/>
      <c r="B49" s="176"/>
      <c r="C49" s="205"/>
      <c r="D49" s="55" t="s">
        <v>4</v>
      </c>
      <c r="E49" s="43">
        <f>SUM(F49:J49)</f>
        <v>0</v>
      </c>
      <c r="F49" s="35">
        <v>0</v>
      </c>
      <c r="G49" s="43">
        <v>0</v>
      </c>
      <c r="H49" s="43">
        <v>0</v>
      </c>
      <c r="I49" s="43">
        <v>0</v>
      </c>
      <c r="J49" s="43">
        <v>0</v>
      </c>
      <c r="K49" s="35">
        <v>0</v>
      </c>
      <c r="L49" s="206"/>
      <c r="M49" s="194"/>
      <c r="N49" s="192"/>
      <c r="O49" s="192"/>
      <c r="P49" s="192"/>
      <c r="Q49" s="192"/>
      <c r="R49" s="194"/>
      <c r="S49" s="180"/>
    </row>
    <row r="50" spans="1:19" s="29" customFormat="1" ht="53.25" customHeight="1" x14ac:dyDescent="0.25">
      <c r="A50" s="178"/>
      <c r="B50" s="176"/>
      <c r="C50" s="205"/>
      <c r="D50" s="55" t="s">
        <v>3</v>
      </c>
      <c r="E50" s="43">
        <f>SUM(F50:J50)</f>
        <v>77</v>
      </c>
      <c r="F50" s="35">
        <v>77</v>
      </c>
      <c r="G50" s="43">
        <v>0</v>
      </c>
      <c r="H50" s="43">
        <v>0</v>
      </c>
      <c r="I50" s="43">
        <v>0</v>
      </c>
      <c r="J50" s="43">
        <v>0</v>
      </c>
      <c r="K50" s="35">
        <v>0</v>
      </c>
      <c r="L50" s="207"/>
      <c r="M50" s="194"/>
      <c r="N50" s="193"/>
      <c r="O50" s="193"/>
      <c r="P50" s="193"/>
      <c r="Q50" s="193"/>
      <c r="R50" s="194"/>
      <c r="S50" s="181"/>
    </row>
    <row r="51" spans="1:19" s="29" customFormat="1" ht="69.75" customHeight="1" x14ac:dyDescent="0.25">
      <c r="A51" s="182" t="s">
        <v>51</v>
      </c>
      <c r="B51" s="196" t="s">
        <v>52</v>
      </c>
      <c r="C51" s="199" t="s">
        <v>5</v>
      </c>
      <c r="D51" s="55" t="s">
        <v>22</v>
      </c>
      <c r="E51" s="63">
        <f t="shared" ref="E51:K51" si="17">SUM(E52:E53)</f>
        <v>501.19</v>
      </c>
      <c r="F51" s="40">
        <f t="shared" si="17"/>
        <v>0</v>
      </c>
      <c r="G51" s="40">
        <f t="shared" si="17"/>
        <v>0</v>
      </c>
      <c r="H51" s="63">
        <f t="shared" si="17"/>
        <v>501.19</v>
      </c>
      <c r="I51" s="40">
        <f t="shared" si="17"/>
        <v>0</v>
      </c>
      <c r="J51" s="40">
        <f t="shared" si="17"/>
        <v>0</v>
      </c>
      <c r="K51" s="28">
        <f t="shared" si="17"/>
        <v>0</v>
      </c>
      <c r="L51" s="202"/>
      <c r="M51" s="191"/>
      <c r="N51" s="191"/>
      <c r="O51" s="191"/>
      <c r="P51" s="191"/>
      <c r="Q51" s="191"/>
      <c r="R51" s="191"/>
      <c r="S51" s="179" t="s">
        <v>25</v>
      </c>
    </row>
    <row r="52" spans="1:19" s="29" customFormat="1" ht="99.75" customHeight="1" x14ac:dyDescent="0.25">
      <c r="A52" s="195"/>
      <c r="B52" s="197"/>
      <c r="C52" s="200"/>
      <c r="D52" s="55" t="s">
        <v>4</v>
      </c>
      <c r="E52" s="43">
        <f>SUM(F52:J52)</f>
        <v>0</v>
      </c>
      <c r="F52" s="35">
        <v>0</v>
      </c>
      <c r="G52" s="43">
        <v>0</v>
      </c>
      <c r="H52" s="43">
        <v>0</v>
      </c>
      <c r="I52" s="43">
        <v>0</v>
      </c>
      <c r="J52" s="43">
        <v>0</v>
      </c>
      <c r="K52" s="35">
        <v>0</v>
      </c>
      <c r="L52" s="203"/>
      <c r="M52" s="192"/>
      <c r="N52" s="192"/>
      <c r="O52" s="192"/>
      <c r="P52" s="192"/>
      <c r="Q52" s="192"/>
      <c r="R52" s="192"/>
      <c r="S52" s="180"/>
    </row>
    <row r="53" spans="1:19" s="29" customFormat="1" ht="89.25" customHeight="1" x14ac:dyDescent="0.25">
      <c r="A53" s="183"/>
      <c r="B53" s="198"/>
      <c r="C53" s="201"/>
      <c r="D53" s="55" t="s">
        <v>3</v>
      </c>
      <c r="E53" s="53">
        <f>SUM(F53:J53)</f>
        <v>501.19</v>
      </c>
      <c r="F53" s="35">
        <v>0</v>
      </c>
      <c r="G53" s="43">
        <v>0</v>
      </c>
      <c r="H53" s="53">
        <v>501.19</v>
      </c>
      <c r="I53" s="43">
        <v>0</v>
      </c>
      <c r="J53" s="43">
        <v>0</v>
      </c>
      <c r="K53" s="35">
        <v>0</v>
      </c>
      <c r="L53" s="204"/>
      <c r="M53" s="193"/>
      <c r="N53" s="193"/>
      <c r="O53" s="193"/>
      <c r="P53" s="193"/>
      <c r="Q53" s="193"/>
      <c r="R53" s="193"/>
      <c r="S53" s="181"/>
    </row>
    <row r="54" spans="1:19" s="36" customFormat="1" ht="51.75" customHeight="1" x14ac:dyDescent="0.25">
      <c r="A54" s="55" t="s">
        <v>34</v>
      </c>
      <c r="B54" s="185" t="s">
        <v>35</v>
      </c>
      <c r="C54" s="186"/>
      <c r="D54" s="186"/>
      <c r="E54" s="186"/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7"/>
    </row>
    <row r="55" spans="1:19" s="36" customFormat="1" ht="38.25" customHeight="1" x14ac:dyDescent="0.25">
      <c r="A55" s="178" t="s">
        <v>36</v>
      </c>
      <c r="B55" s="176" t="s">
        <v>37</v>
      </c>
      <c r="C55" s="178" t="s">
        <v>48</v>
      </c>
      <c r="D55" s="55" t="s">
        <v>22</v>
      </c>
      <c r="E55" s="63">
        <f>SUM(E56:E58)</f>
        <v>22225.960000000003</v>
      </c>
      <c r="F55" s="28">
        <f t="shared" ref="F55:K55" si="18">SUM(F56:F58)</f>
        <v>3243.02</v>
      </c>
      <c r="G55" s="40">
        <f t="shared" si="18"/>
        <v>3519.06</v>
      </c>
      <c r="H55" s="63">
        <f t="shared" si="18"/>
        <v>4013.06</v>
      </c>
      <c r="I55" s="40">
        <f t="shared" si="18"/>
        <v>3429.8599999999997</v>
      </c>
      <c r="J55" s="63">
        <f t="shared" si="18"/>
        <v>4010.48</v>
      </c>
      <c r="K55" s="63">
        <f t="shared" si="18"/>
        <v>4010.48</v>
      </c>
      <c r="L55" s="188" t="s">
        <v>38</v>
      </c>
      <c r="M55" s="179">
        <v>0</v>
      </c>
      <c r="N55" s="179">
        <v>50</v>
      </c>
      <c r="O55" s="179">
        <v>70</v>
      </c>
      <c r="P55" s="179">
        <v>90</v>
      </c>
      <c r="Q55" s="179">
        <v>100</v>
      </c>
      <c r="R55" s="179">
        <v>100</v>
      </c>
      <c r="S55" s="179" t="s">
        <v>39</v>
      </c>
    </row>
    <row r="56" spans="1:19" s="29" customFormat="1" ht="15.6" customHeight="1" x14ac:dyDescent="0.25">
      <c r="A56" s="178"/>
      <c r="B56" s="176"/>
      <c r="C56" s="178"/>
      <c r="D56" s="182" t="s">
        <v>4</v>
      </c>
      <c r="E56" s="125">
        <f>SUM(F56:K57)</f>
        <v>706.87999999999988</v>
      </c>
      <c r="F56" s="184">
        <v>137.79</v>
      </c>
      <c r="G56" s="124">
        <v>136.13999999999999</v>
      </c>
      <c r="H56" s="125">
        <v>105.65</v>
      </c>
      <c r="I56" s="124">
        <v>108.74</v>
      </c>
      <c r="J56" s="124">
        <v>109.28</v>
      </c>
      <c r="K56" s="124">
        <v>109.28</v>
      </c>
      <c r="L56" s="189"/>
      <c r="M56" s="180"/>
      <c r="N56" s="180"/>
      <c r="O56" s="180"/>
      <c r="P56" s="180"/>
      <c r="Q56" s="180"/>
      <c r="R56" s="180"/>
      <c r="S56" s="180"/>
    </row>
    <row r="57" spans="1:19" s="29" customFormat="1" ht="22.5" customHeight="1" x14ac:dyDescent="0.25">
      <c r="A57" s="178"/>
      <c r="B57" s="176"/>
      <c r="C57" s="178"/>
      <c r="D57" s="183"/>
      <c r="E57" s="125"/>
      <c r="F57" s="184"/>
      <c r="G57" s="124"/>
      <c r="H57" s="125"/>
      <c r="I57" s="124"/>
      <c r="J57" s="124"/>
      <c r="K57" s="124"/>
      <c r="L57" s="189"/>
      <c r="M57" s="180"/>
      <c r="N57" s="180"/>
      <c r="O57" s="180"/>
      <c r="P57" s="180"/>
      <c r="Q57" s="180"/>
      <c r="R57" s="180"/>
      <c r="S57" s="180"/>
    </row>
    <row r="58" spans="1:19" s="29" customFormat="1" ht="53.25" customHeight="1" x14ac:dyDescent="0.25">
      <c r="A58" s="178"/>
      <c r="B58" s="176"/>
      <c r="C58" s="178"/>
      <c r="D58" s="55" t="s">
        <v>3</v>
      </c>
      <c r="E58" s="61">
        <f>SUM(F58:K58)</f>
        <v>21519.08</v>
      </c>
      <c r="F58" s="60">
        <v>3105.23</v>
      </c>
      <c r="G58" s="60">
        <v>3382.92</v>
      </c>
      <c r="H58" s="40">
        <v>3907.41</v>
      </c>
      <c r="I58" s="40">
        <v>3321.12</v>
      </c>
      <c r="J58" s="63">
        <v>3901.2</v>
      </c>
      <c r="K58" s="63">
        <v>3901.2</v>
      </c>
      <c r="L58" s="190"/>
      <c r="M58" s="181"/>
      <c r="N58" s="181"/>
      <c r="O58" s="181"/>
      <c r="P58" s="181"/>
      <c r="Q58" s="181"/>
      <c r="R58" s="181"/>
      <c r="S58" s="181"/>
    </row>
    <row r="59" spans="1:19" s="29" customFormat="1" ht="50.25" customHeight="1" x14ac:dyDescent="0.25">
      <c r="A59" s="175"/>
      <c r="B59" s="176" t="s">
        <v>40</v>
      </c>
      <c r="C59" s="178"/>
      <c r="D59" s="55" t="s">
        <v>41</v>
      </c>
      <c r="E59" s="61">
        <f>SUM(E60:E61)</f>
        <v>40905.69999999999</v>
      </c>
      <c r="F59" s="58">
        <f t="shared" ref="F59:K59" si="19">SUM(F60:F61)</f>
        <v>7044.72</v>
      </c>
      <c r="G59" s="60">
        <f t="shared" si="19"/>
        <v>6760.6799999999994</v>
      </c>
      <c r="H59" s="61">
        <f>SUM(H60:H61)</f>
        <v>7162.31</v>
      </c>
      <c r="I59" s="61">
        <f t="shared" si="19"/>
        <v>5144.33</v>
      </c>
      <c r="J59" s="61">
        <f t="shared" si="19"/>
        <v>7396.83</v>
      </c>
      <c r="K59" s="61">
        <f t="shared" si="19"/>
        <v>7396.83</v>
      </c>
      <c r="L59" s="23"/>
      <c r="M59" s="56" t="s">
        <v>42</v>
      </c>
      <c r="N59" s="56" t="s">
        <v>42</v>
      </c>
      <c r="O59" s="56" t="s">
        <v>42</v>
      </c>
      <c r="P59" s="56" t="s">
        <v>42</v>
      </c>
      <c r="Q59" s="56" t="s">
        <v>42</v>
      </c>
      <c r="R59" s="56" t="s">
        <v>42</v>
      </c>
      <c r="S59" s="56" t="s">
        <v>42</v>
      </c>
    </row>
    <row r="60" spans="1:19" s="29" customFormat="1" ht="51.75" customHeight="1" x14ac:dyDescent="0.25">
      <c r="A60" s="175"/>
      <c r="B60" s="177"/>
      <c r="C60" s="178"/>
      <c r="D60" s="55" t="s">
        <v>4</v>
      </c>
      <c r="E60" s="61">
        <f>SUM(F60:K60)</f>
        <v>758.71</v>
      </c>
      <c r="F60" s="58">
        <f t="shared" ref="F60:K60" si="20">SUM(F10,F56)</f>
        <v>142.17999999999998</v>
      </c>
      <c r="G60" s="60">
        <f t="shared" si="20"/>
        <v>140.70999999999998</v>
      </c>
      <c r="H60" s="61">
        <f t="shared" si="20"/>
        <v>134.81</v>
      </c>
      <c r="I60" s="60">
        <f t="shared" si="20"/>
        <v>113.31</v>
      </c>
      <c r="J60" s="60">
        <f t="shared" si="20"/>
        <v>113.85</v>
      </c>
      <c r="K60" s="58">
        <f t="shared" si="20"/>
        <v>113.85</v>
      </c>
      <c r="L60" s="23"/>
      <c r="M60" s="56" t="s">
        <v>42</v>
      </c>
      <c r="N60" s="56" t="s">
        <v>42</v>
      </c>
      <c r="O60" s="56" t="s">
        <v>42</v>
      </c>
      <c r="P60" s="56" t="s">
        <v>42</v>
      </c>
      <c r="Q60" s="56" t="s">
        <v>42</v>
      </c>
      <c r="R60" s="56" t="s">
        <v>42</v>
      </c>
      <c r="S60" s="56" t="s">
        <v>42</v>
      </c>
    </row>
    <row r="61" spans="1:19" s="29" customFormat="1" ht="65.25" customHeight="1" x14ac:dyDescent="0.25">
      <c r="A61" s="175"/>
      <c r="B61" s="177"/>
      <c r="C61" s="178"/>
      <c r="D61" s="55" t="s">
        <v>3</v>
      </c>
      <c r="E61" s="61">
        <f>SUM(F61:K61)</f>
        <v>40146.989999999991</v>
      </c>
      <c r="F61" s="58">
        <f t="shared" ref="F61:K61" si="21">SUM(F11,F58)</f>
        <v>6902.54</v>
      </c>
      <c r="G61" s="60">
        <f t="shared" si="21"/>
        <v>6619.9699999999993</v>
      </c>
      <c r="H61" s="61">
        <f t="shared" si="21"/>
        <v>7027.5</v>
      </c>
      <c r="I61" s="61">
        <f t="shared" si="21"/>
        <v>5031.0199999999995</v>
      </c>
      <c r="J61" s="61">
        <f t="shared" si="21"/>
        <v>7282.98</v>
      </c>
      <c r="K61" s="61">
        <f t="shared" si="21"/>
        <v>7282.98</v>
      </c>
      <c r="L61" s="23"/>
      <c r="M61" s="56" t="s">
        <v>42</v>
      </c>
      <c r="N61" s="56" t="s">
        <v>42</v>
      </c>
      <c r="O61" s="56" t="s">
        <v>42</v>
      </c>
      <c r="P61" s="56" t="s">
        <v>42</v>
      </c>
      <c r="Q61" s="56" t="s">
        <v>42</v>
      </c>
      <c r="R61" s="56" t="s">
        <v>42</v>
      </c>
      <c r="S61" s="56" t="s">
        <v>42</v>
      </c>
    </row>
    <row r="62" spans="1:19" s="14" customFormat="1" x14ac:dyDescent="0.25">
      <c r="A62" s="16"/>
      <c r="B62" s="17"/>
      <c r="C62" s="18"/>
      <c r="D62" s="19"/>
      <c r="E62" s="49"/>
      <c r="F62" s="24"/>
      <c r="G62" s="49"/>
      <c r="H62" s="49"/>
      <c r="I62" s="49"/>
      <c r="J62" s="49"/>
      <c r="K62" s="24"/>
      <c r="L62" s="20"/>
      <c r="M62" s="21"/>
      <c r="N62" s="13"/>
      <c r="O62" s="13"/>
      <c r="P62" s="13"/>
      <c r="Q62" s="13"/>
      <c r="R62" s="13"/>
      <c r="S62" s="22"/>
    </row>
    <row r="63" spans="1:19" x14ac:dyDescent="0.25">
      <c r="E63" s="50"/>
      <c r="F63" s="25"/>
      <c r="G63" s="50"/>
      <c r="H63" s="50"/>
      <c r="I63" s="50"/>
      <c r="J63" s="50"/>
      <c r="K63" s="25"/>
    </row>
    <row r="64" spans="1:19" x14ac:dyDescent="0.25">
      <c r="E64" s="50"/>
      <c r="F64" s="25"/>
      <c r="G64" s="50"/>
      <c r="H64" s="50"/>
      <c r="I64" s="50"/>
      <c r="J64" s="50"/>
      <c r="K64" s="25"/>
    </row>
  </sheetData>
  <mergeCells count="195">
    <mergeCell ref="A1:M1"/>
    <mergeCell ref="P1:V2"/>
    <mergeCell ref="A2:M2"/>
    <mergeCell ref="A4:A5"/>
    <mergeCell ref="B4:B5"/>
    <mergeCell ref="C4:C5"/>
    <mergeCell ref="D4:D5"/>
    <mergeCell ref="E4:K4"/>
    <mergeCell ref="L4:R4"/>
    <mergeCell ref="S4:S5"/>
    <mergeCell ref="A18:A20"/>
    <mergeCell ref="B18:B20"/>
    <mergeCell ref="C18:C20"/>
    <mergeCell ref="L18:L20"/>
    <mergeCell ref="M18:M20"/>
    <mergeCell ref="N18:N20"/>
    <mergeCell ref="O18:O20"/>
    <mergeCell ref="A7:S7"/>
    <mergeCell ref="B8:S8"/>
    <mergeCell ref="A9:A11"/>
    <mergeCell ref="B9:B11"/>
    <mergeCell ref="C9:C11"/>
    <mergeCell ref="L9:L11"/>
    <mergeCell ref="M9:M11"/>
    <mergeCell ref="N9:N11"/>
    <mergeCell ref="O9:O11"/>
    <mergeCell ref="P9:P11"/>
    <mergeCell ref="Q9:Q11"/>
    <mergeCell ref="R9:R11"/>
    <mergeCell ref="S9:S11"/>
    <mergeCell ref="P12:P14"/>
    <mergeCell ref="Q12:Q14"/>
    <mergeCell ref="R12:R14"/>
    <mergeCell ref="S12:S14"/>
    <mergeCell ref="A15:A17"/>
    <mergeCell ref="B15:B17"/>
    <mergeCell ref="C15:C17"/>
    <mergeCell ref="L15:L17"/>
    <mergeCell ref="M15:M17"/>
    <mergeCell ref="N15:N17"/>
    <mergeCell ref="A12:A14"/>
    <mergeCell ref="B12:B14"/>
    <mergeCell ref="C12:C14"/>
    <mergeCell ref="L12:L14"/>
    <mergeCell ref="M12:M14"/>
    <mergeCell ref="N12:N14"/>
    <mergeCell ref="O12:O14"/>
    <mergeCell ref="P18:P20"/>
    <mergeCell ref="Q18:Q20"/>
    <mergeCell ref="R18:R20"/>
    <mergeCell ref="S18:S20"/>
    <mergeCell ref="O15:O17"/>
    <mergeCell ref="P15:P17"/>
    <mergeCell ref="Q15:Q17"/>
    <mergeCell ref="R15:R17"/>
    <mergeCell ref="S15:S17"/>
    <mergeCell ref="S21:S23"/>
    <mergeCell ref="A24:A26"/>
    <mergeCell ref="B24:B26"/>
    <mergeCell ref="C24:C26"/>
    <mergeCell ref="M24:M26"/>
    <mergeCell ref="R24:R26"/>
    <mergeCell ref="A21:A23"/>
    <mergeCell ref="B21:B23"/>
    <mergeCell ref="C21:C23"/>
    <mergeCell ref="L21:L23"/>
    <mergeCell ref="M21:M23"/>
    <mergeCell ref="N21:N23"/>
    <mergeCell ref="S24:S26"/>
    <mergeCell ref="M27:M29"/>
    <mergeCell ref="N27:N29"/>
    <mergeCell ref="O27:O29"/>
    <mergeCell ref="P27:P29"/>
    <mergeCell ref="Q27:Q29"/>
    <mergeCell ref="O21:O23"/>
    <mergeCell ref="P21:P23"/>
    <mergeCell ref="Q21:Q23"/>
    <mergeCell ref="R21:R23"/>
    <mergeCell ref="A39:A41"/>
    <mergeCell ref="B39:B41"/>
    <mergeCell ref="C39:C41"/>
    <mergeCell ref="L39:L41"/>
    <mergeCell ref="M39:M41"/>
    <mergeCell ref="N39:N41"/>
    <mergeCell ref="O39:O41"/>
    <mergeCell ref="R27:R29"/>
    <mergeCell ref="S27:S29"/>
    <mergeCell ref="A30:A32"/>
    <mergeCell ref="B30:B32"/>
    <mergeCell ref="C30:C32"/>
    <mergeCell ref="L30:L32"/>
    <mergeCell ref="M30:M32"/>
    <mergeCell ref="N30:N32"/>
    <mergeCell ref="O30:O32"/>
    <mergeCell ref="P30:P32"/>
    <mergeCell ref="Q30:Q32"/>
    <mergeCell ref="R30:R32"/>
    <mergeCell ref="S30:S32"/>
    <mergeCell ref="A27:A29"/>
    <mergeCell ref="B27:B29"/>
    <mergeCell ref="C27:C29"/>
    <mergeCell ref="L27:L29"/>
    <mergeCell ref="P33:P35"/>
    <mergeCell ref="Q33:Q35"/>
    <mergeCell ref="R33:R35"/>
    <mergeCell ref="S33:S35"/>
    <mergeCell ref="A36:A38"/>
    <mergeCell ref="B36:B38"/>
    <mergeCell ref="C36:C38"/>
    <mergeCell ref="L36:L38"/>
    <mergeCell ref="M36:M38"/>
    <mergeCell ref="N36:N38"/>
    <mergeCell ref="A33:A35"/>
    <mergeCell ref="B33:B35"/>
    <mergeCell ref="C33:C35"/>
    <mergeCell ref="L33:L35"/>
    <mergeCell ref="M33:M35"/>
    <mergeCell ref="N33:N35"/>
    <mergeCell ref="O33:O35"/>
    <mergeCell ref="P39:P41"/>
    <mergeCell ref="Q39:Q41"/>
    <mergeCell ref="R39:R41"/>
    <mergeCell ref="S39:S41"/>
    <mergeCell ref="O36:O38"/>
    <mergeCell ref="P36:P38"/>
    <mergeCell ref="Q36:Q38"/>
    <mergeCell ref="R36:R38"/>
    <mergeCell ref="S36:S38"/>
    <mergeCell ref="A45:A47"/>
    <mergeCell ref="B45:B47"/>
    <mergeCell ref="C45:C47"/>
    <mergeCell ref="L45:L47"/>
    <mergeCell ref="M45:M47"/>
    <mergeCell ref="A42:A44"/>
    <mergeCell ref="B42:B44"/>
    <mergeCell ref="C42:C44"/>
    <mergeCell ref="L42:L44"/>
    <mergeCell ref="M42:M44"/>
    <mergeCell ref="N45:N47"/>
    <mergeCell ref="O45:O47"/>
    <mergeCell ref="P45:P47"/>
    <mergeCell ref="Q45:Q47"/>
    <mergeCell ref="R45:R47"/>
    <mergeCell ref="S45:S47"/>
    <mergeCell ref="O42:O44"/>
    <mergeCell ref="P42:P44"/>
    <mergeCell ref="Q42:Q44"/>
    <mergeCell ref="R42:R44"/>
    <mergeCell ref="S42:S44"/>
    <mergeCell ref="N42:N44"/>
    <mergeCell ref="A51:A53"/>
    <mergeCell ref="B51:B53"/>
    <mergeCell ref="C51:C53"/>
    <mergeCell ref="L51:L53"/>
    <mergeCell ref="M51:M53"/>
    <mergeCell ref="A48:A50"/>
    <mergeCell ref="B48:B50"/>
    <mergeCell ref="C48:C50"/>
    <mergeCell ref="L48:L50"/>
    <mergeCell ref="M48:M50"/>
    <mergeCell ref="N51:N53"/>
    <mergeCell ref="O51:O53"/>
    <mergeCell ref="P51:P53"/>
    <mergeCell ref="Q51:Q53"/>
    <mergeCell ref="R51:R53"/>
    <mergeCell ref="S51:S53"/>
    <mergeCell ref="O48:O50"/>
    <mergeCell ref="P48:P50"/>
    <mergeCell ref="Q48:Q50"/>
    <mergeCell ref="R48:R50"/>
    <mergeCell ref="S48:S50"/>
    <mergeCell ref="N48:N50"/>
    <mergeCell ref="B54:S54"/>
    <mergeCell ref="A55:A58"/>
    <mergeCell ref="B55:B58"/>
    <mergeCell ref="C55:C58"/>
    <mergeCell ref="L55:L58"/>
    <mergeCell ref="M55:M58"/>
    <mergeCell ref="N55:N58"/>
    <mergeCell ref="O55:O58"/>
    <mergeCell ref="P55:P58"/>
    <mergeCell ref="Q55:Q58"/>
    <mergeCell ref="A59:A61"/>
    <mergeCell ref="B59:B61"/>
    <mergeCell ref="C59:C61"/>
    <mergeCell ref="R55:R58"/>
    <mergeCell ref="S55:S58"/>
    <mergeCell ref="D56:D57"/>
    <mergeCell ref="E56:E57"/>
    <mergeCell ref="F56:F57"/>
    <mergeCell ref="G56:G57"/>
    <mergeCell ref="H56:H57"/>
    <mergeCell ref="I56:I57"/>
    <mergeCell ref="J56:J57"/>
    <mergeCell ref="K56:K57"/>
  </mergeCell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с маркером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2023-01-16T14:28:53Z</dcterms:modified>
</cp:coreProperties>
</file>