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Сведения 2020" sheetId="1" r:id="rId1"/>
  </sheets>
  <definedNames>
    <definedName name="_xlnm.Print_Titles" localSheetId="0">'Сведения 2020'!$3:$4</definedName>
  </definedNames>
  <calcPr fullCalcOnLoad="1"/>
</workbook>
</file>

<file path=xl/sharedStrings.xml><?xml version="1.0" encoding="utf-8"?>
<sst xmlns="http://schemas.openxmlformats.org/spreadsheetml/2006/main" count="156" uniqueCount="96">
  <si>
    <t>Наименование показателя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</si>
  <si>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</si>
  <si>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</si>
  <si>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</si>
  <si>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</si>
  <si>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</si>
  <si>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</si>
  <si>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</si>
  <si>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Средства массовой информации</t>
  </si>
  <si>
    <t>ВСЕГО РАСХОДОВ:</t>
  </si>
  <si>
    <t>Разел</t>
  </si>
  <si>
    <t>Подраздел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</si>
  <si>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</si>
  <si>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</si>
  <si>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</si>
  <si>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</si>
  <si>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</si>
  <si>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</si>
  <si>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</si>
  <si>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</si>
  <si>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</si>
  <si>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</si>
  <si>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</si>
  <si>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</si>
  <si>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Резервный фонды</t>
  </si>
  <si>
    <t>Другие общегосударственные вопросы</t>
  </si>
  <si>
    <t>Рублей</t>
  </si>
  <si>
    <t>Уточненный план</t>
  </si>
  <si>
    <t>Сумма</t>
  </si>
  <si>
    <t>Отклонение исполнения от первоначально утвержденных бюджетных ассигнований</t>
  </si>
  <si>
    <t>%</t>
  </si>
  <si>
    <t>Пояснения (тыс. рублей)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</si>
  <si>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</si>
  <si>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Органы юстиции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</si>
  <si>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</si>
  <si>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</si>
  <si>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</si>
  <si>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</si>
  <si>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</si>
  <si>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</si>
  <si>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</si>
  <si>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</si>
  <si>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</si>
  <si>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</si>
  <si>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</si>
  <si>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</si>
  <si>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</si>
  <si>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</si>
  <si>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</si>
  <si>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</si>
  <si>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</si>
  <si>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
</t>
  </si>
  <si>
    <t>Периодическая печать и издательства</t>
  </si>
  <si>
    <t xml:space="preserve">     ОБЩЕГОСУДАРСТВЕННЫЕ ВОПРОСЫ</t>
  </si>
  <si>
    <t>09</t>
  </si>
  <si>
    <t>14</t>
  </si>
  <si>
    <t>08</t>
  </si>
  <si>
    <t>10</t>
  </si>
  <si>
    <t>12</t>
  </si>
  <si>
    <t>Дополнительное образование детей</t>
  </si>
  <si>
    <t xml:space="preserve"> </t>
  </si>
  <si>
    <t>Судебная система</t>
  </si>
  <si>
    <t>Утверждено решением Совета депутатов ЗАТО Видяево от 23.12.2019 № 225 "О бюджете ЗАТО Видяево на 2020 год и на плановый период 2021 и 2022 годов</t>
  </si>
  <si>
    <t>Исполнено за 2020 год</t>
  </si>
  <si>
    <t>НАЦИОНАЛЬНАЯ ОБОРОНА</t>
  </si>
  <si>
    <t>Мобилизационная и вневойсковая подготовка</t>
  </si>
  <si>
    <t xml:space="preserve"> Другие вопросы в области охраны окружающей среды</t>
  </si>
  <si>
    <t>Массовый спорт</t>
  </si>
  <si>
    <t>ФИЗИЧЕСКАЯ КУЛЬТУРА И СПОРТ</t>
  </si>
  <si>
    <t>-1,89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                                            +1160,0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</si>
  <si>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-4,69 Расходы на выплаты персоналу в целях обеспечения выполнения функций государственными                                                                                            -3,80 Прочая закупка товаров, работ и услуг</t>
  </si>
  <si>
    <t>+30,49 Субвенции на осуществление первичного воинского учета на территориях, где отсутствуют военные комиссариаты</t>
  </si>
  <si>
    <t>+36,49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</si>
  <si>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+30,96  Закупка товаров, работ и услуг для государственных (муниципальных) нужд (ремонт камер видеонаблюдения)</t>
  </si>
  <si>
    <t>-66,47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                                                                                +2,93 Взносы по обязательному социальному страхованию на выплаты по оплате труда работников и иные выплаты работникам учреждений                                   +243,00  Закупка товаров, работ и услуг для МКУ АСС                                                          -127,62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                                                   -0,13 Уплата иных платежей</t>
  </si>
  <si>
    <t>-90,61  Субвенция на осуществление деятельности по отлову и содержанию безнадзорных животных</t>
  </si>
  <si>
    <t>-842,34  Закупка товаров, работ и услуг для государственных (муниципальных) нужд</t>
  </si>
  <si>
    <t>-109,09 Реализация мероприятий по содержанию социальной, инженерной и жилищно-коммунальной инфраструктуры ЗАТО Видяево                                         -400,0  Реализация мероприятий по энергоэффективности и развитию энергетики                                                                                                                +753,81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</si>
  <si>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-358,76 Прочие направления расходов муниципальной программы                              +5263,16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                                           +767,3 Реализация мероприятий по содержанию социальной, инженерной и жилищно-коммунальной инфраструктуры ЗАТО Видяево</t>
  </si>
  <si>
    <t>+2989,70 Субсидия на муниципальные задания и содержания имущества МБУ УМС СЗ ЗАТО Видяево                                                                                         +11952,56   Компенсация расходов на оплату коммунальных услуг для обеспечения государственных (муниципальных) нужд (пустующий фонд)                        -2442,88  Субсидия  и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+2750  Реализация мероприятий по Дорожному фонду                                                  -38,41 Реализация мероприятий по энергоэффективности и развитию энергетики                                                                                                                                    +414,59  Реализация мероприятий по содержанию социальной, инженерной и жилищно-коммунальной инфраструктуры ЗАТО Видяево                                          +140,66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                                                      -140,0 Реализация мероприятий по социальной поддержке граждан в трудной жизненной ситуации</t>
  </si>
  <si>
    <t>-42,5  Реализация мероприятий по охране окружающей среды</t>
  </si>
  <si>
    <t>-4955,66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ДОУ №1, ДОУ №2                                                                                                           -57,31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                                                                                                    -358,89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                                                                                                                             +100,0  Компенсация расходов на оплату коммунальных услуг для обеспечения государственных (муниципальных) нужд                                                 -3394,18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+9625,5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                                                                           -2313,56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                -178,64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       +217,96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</si>
  <si>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+1706,25 Субсидия на муниципальные задания и содержания имущества МБОУ ЗАТО Видяево СОШ № 1                                                                          +201,0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                                                                                                -257,06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                                                                                                                              +40,0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                                                                                   +2728,60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                                                                    -1481,47  Прочие направления расходов муниципальной программы                      -405,2   Обеспечение бесплатным питанием отдельных категорий обучающихся                                                                                                                                                         +1876,73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                 +87,95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                                                                                                           +148,97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                                                                                                                                                                                                            +1728,98  Субсидии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                                                                -149,63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                                                                         +3,3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                                                                 -9,37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                                                            -0,59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                 -0,27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                             -234,43 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</si>
  <si>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+54,96  Субсидия на муниципальные задания и содержания имущества МБОУ ДО ЗАТО Видяево ЦДОД                                                                            +10,82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ДО ЗАТО Видяево ЦДОД                                                                                                                          -170,60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ДО ЗАТО Видяево ЦДОД                                                                -142,5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-7,5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-281,51 Субсидии на создание новых мест дополнительного образования детей                                                                                                                                  +573,11 Субсидия на муниципальные задания и содержания имущества МБОУДО Видяево ДМШ                                                                                                       -45,94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МБОУДО Видяево ДМШ                                                                              +480,00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                                                                                                +1100,00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      +57,89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+281,51 Субсидии на создание новых мест дополнительного образования детей</t>
  </si>
  <si>
    <t xml:space="preserve">-99,47 Реализация мероприятий связанных с отдыхом и оздоровлением детей ЗАТО Видяево                                                                                          -171,71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                                                                        -30,67 Софинансирование субсидий на организацию отдыха детей Мурманской области в муниципальных образовательных организациях  +70,17  Реализация мероприятий связанных с отдыхом, оздоровлением и занятостью детей и молодежи ЗАТО Видяево МБОУ ЗАТО Видяево СОШ № 1                                                                                                          +105,16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                                                                                       -642,01  Субсидия на организацию отдыха детей Мурманской области в муниципальных образовательных организациях                                                                                                                                                                                     </t>
  </si>
  <si>
    <t>+157,96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                   +338,43  Закупка товаров, работ и услуг для государственных (муниципальных) нужд                                                                                                    +384,24 Расходы на разработку проектно-сметной документации                         +1145,46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                                                                                                                         +161,99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                                                                                                   +1690,77   Субсидии на обеспечение комплексной безопасности муниципальных образовательных организаций                                                                 -172,46 Софинансирование из бюджета ЗАТО Видяево МБУ УМС СЗ ЗАТО Видяево                                                                                                                      +90,0  Расходы на разработку проектно-сметной документации МБ0У ЗАТО Видяево СОШ №1                                                                                              -3,99  Уплата налогов, сборов и иных платежей</t>
  </si>
  <si>
    <t>-4061,71  Субсидия на муниципальные задания и содержания имущества МБУК ЦКД ЗАТО Видяево                                                                                              -1,8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                                                                      -98,19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                                                                                                                                 +4434,82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+233,41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+363,7 Организация и проведение городских, общественнозначимых, культурно-массовых и культурных мероприятий МБУК ЦКД ЗАТО Видяево</t>
  </si>
  <si>
    <t>-16,16  Пособия, компенсации и иные социальные выплаты гражданам, кроме публичных нормативных обязательств</t>
  </si>
  <si>
    <t>-315,00 Пособия, компенсации, меры социальной поддержки по публичным нормативным обязательствам                                                                    -914,93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                                                                                                                              -8,2 Субвенция на возмещение расходов по гарантированному перечню услуг по погребению</t>
  </si>
  <si>
    <t>-40,9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                                           -511,63 Субвенция на содержание ребенка в семье опекуна (попечителя) и приемной семье, а также вознаграждение, причитающееся приемному родителю                                                                                                                           -29,21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                                    -1166,55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                                                                                             -15,15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</si>
  <si>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-53,0 Реализация мероприятий по привлечению населения ЗАТО Видяево к физической культуре и спорту                                                                           -13,29  Реализация мероприятий по привлечению населения ЗАТО Видяево к физической культуре и спорту МБОУ ЗАТО Видяево СОШ № 1                                                                                                                                +6,26  Реализация мероприятий по привлечению населения ЗАТО Видяево к физической культуре и спорту МБОУ ДО ЗАТО Видяево ЦДОД</t>
  </si>
  <si>
    <t>-40,0 Реализация мероприятий по развитию инфраструктуры материально-технической ресурсной базы муниципальных учреждений                     +309,90 Субсидия на муниципальные задания и содержания имущества МАУ СОК "Фрегат" ЗАТО Видяево                                                                       -1,34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                                                                      -86,06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                                                                                                                       -1160,00 Компенсация расходов на оплату коммунальных услуг для обеспечения государственных (муниципальных) нужд                                            +393,87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                                                                                               -1100,00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                                                                                                                  -57,89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</si>
  <si>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+120,00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</si>
  <si>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-69,86  Иные выплаты, за исключением фонда оплаты труда учреждений, лицам, привлекаемым согласно законодательству для выполнения отдельных полномочий                                                                                                    -354,68 Иные выплаты персоналу государственных (муниципальных) органов, за исключением фонда оплаты труда                                                                 -1037,01 Прочая закупка товаров, работ и услуг                                                           +69,01  Пособия, компенсации и иные социальные выплаты гражданам, кроме публичных нормативных обязательств                                                                  -3,0 Премии и гранты                                                                                                -63,0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                                                                           +69,68 Субсидии бюджетным учреждениям на иные цели                                                    +688,65  Расходы на обеспечение персонифицированного финансирования дополнительного образования детей                                                                                      +635,10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                                                                                       +88,02 Уплата иных платежей</t>
  </si>
  <si>
    <t>-1000,0  Резервный фонд ЗАТО Видяево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</si>
  <si>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решениями о бюджете значениями и с уточненными значениями с учетом внесенных изменений 2020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</si>
</sst>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20" borderId="3">
      <alignment shrinkToFit="1"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10" fontId="38" fillId="21" borderId="2">
      <alignment horizontal="right" vertical="top" shrinkToFit="1"/>
      <protection/>
    </xf>
    <xf numFmtId="0" fontId="36" fillId="20" borderId="4">
      <alignment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4" fontId="38" fillId="22" borderId="2">
      <alignment horizontal="right" vertical="top" shrinkToFit="1"/>
      <protection/>
    </xf>
    <xf numFmtId="10" fontId="38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50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0" fillId="0" borderId="14" xfId="45" applyNumberFormat="1" applyFont="1" applyFill="1" applyBorder="1" applyAlignment="1" applyProtection="1">
      <alignment horizontal="center" vertical="center" wrapText="1"/>
      <protection/>
    </xf>
    <xf numFmtId="0" fontId="50" fillId="0" borderId="15" xfId="45" applyNumberFormat="1" applyFont="1" applyFill="1" applyBorder="1" applyAlignment="1" applyProtection="1">
      <alignment horizontal="center" vertical="center" wrapText="1"/>
      <protection/>
    </xf>
    <xf numFmtId="4" fontId="50" fillId="0" borderId="16" xfId="58" applyNumberFormat="1" applyFont="1" applyFill="1" applyBorder="1" applyAlignment="1" applyProtection="1">
      <alignment horizontal="right" vertical="center" shrinkToFit="1"/>
      <protection/>
    </xf>
    <xf numFmtId="0" fontId="50" fillId="0" borderId="2" xfId="57" applyNumberFormat="1" applyFont="1" applyFill="1" applyAlignment="1" applyProtection="1">
      <alignment vertical="center" wrapText="1"/>
      <protection/>
    </xf>
    <xf numFmtId="49" fontId="50" fillId="0" borderId="2" xfId="48" applyNumberFormat="1" applyFont="1" applyFill="1" applyAlignment="1" applyProtection="1">
      <alignment horizontal="center" vertical="center" shrinkToFit="1"/>
      <protection/>
    </xf>
    <xf numFmtId="4" fontId="0" fillId="0" borderId="0" xfId="0" applyNumberFormat="1" applyFill="1" applyAlignment="1" applyProtection="1">
      <alignment/>
      <protection locked="0"/>
    </xf>
    <xf numFmtId="4" fontId="50" fillId="0" borderId="2" xfId="66" applyNumberFormat="1" applyFont="1" applyFill="1" applyAlignment="1" applyProtection="1">
      <alignment horizontal="right" vertical="center" shrinkToFit="1"/>
      <protection/>
    </xf>
    <xf numFmtId="0" fontId="56" fillId="0" borderId="2" xfId="57" applyNumberFormat="1" applyFont="1" applyFill="1" applyAlignment="1" applyProtection="1">
      <alignment vertical="center" wrapText="1"/>
      <protection/>
    </xf>
    <xf numFmtId="49" fontId="56" fillId="0" borderId="2" xfId="48" applyNumberFormat="1" applyFont="1" applyFill="1" applyAlignment="1" applyProtection="1">
      <alignment horizontal="center" vertical="center" shrinkToFit="1"/>
      <protection/>
    </xf>
    <xf numFmtId="4" fontId="56" fillId="0" borderId="2" xfId="66" applyNumberFormat="1" applyFont="1" applyFill="1" applyAlignment="1" applyProtection="1">
      <alignment horizontal="right" vertical="center" shrinkToFit="1"/>
      <protection/>
    </xf>
    <xf numFmtId="4" fontId="56" fillId="0" borderId="16" xfId="58" applyNumberFormat="1" applyFont="1" applyFill="1" applyBorder="1" applyAlignment="1" applyProtection="1">
      <alignment horizontal="right" vertical="center" shrinkToFit="1"/>
      <protection/>
    </xf>
    <xf numFmtId="4" fontId="56" fillId="0" borderId="2" xfId="58" applyNumberFormat="1" applyFont="1" applyFill="1" applyAlignment="1" applyProtection="1">
      <alignment horizontal="right" vertical="center" shrinkToFit="1"/>
      <protection/>
    </xf>
    <xf numFmtId="0" fontId="56" fillId="0" borderId="2" xfId="57" applyNumberFormat="1" applyFont="1" applyFill="1" applyAlignment="1" applyProtection="1">
      <alignment vertical="top" wrapText="1"/>
      <protection/>
    </xf>
    <xf numFmtId="49" fontId="56" fillId="0" borderId="2" xfId="48" applyNumberFormat="1" applyFont="1" applyFill="1" applyAlignment="1" applyProtection="1">
      <alignment horizontal="center" shrinkToFit="1"/>
      <protection/>
    </xf>
    <xf numFmtId="49" fontId="50" fillId="0" borderId="2" xfId="48" applyNumberFormat="1" applyFont="1" applyFill="1" applyAlignment="1" applyProtection="1">
      <alignment horizontal="center" shrinkToFit="1"/>
      <protection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9" fontId="2" fillId="0" borderId="17" xfId="0" applyNumberFormat="1" applyFont="1" applyFill="1" applyBorder="1" applyAlignment="1" applyProtection="1">
      <alignment vertical="center"/>
      <protection locked="0"/>
    </xf>
    <xf numFmtId="9" fontId="3" fillId="0" borderId="17" xfId="0" applyNumberFormat="1" applyFont="1" applyFill="1" applyBorder="1" applyAlignment="1" applyProtection="1">
      <alignment vertical="center"/>
      <protection locked="0"/>
    </xf>
    <xf numFmtId="49" fontId="5" fillId="0" borderId="17" xfId="0" applyNumberFormat="1" applyFont="1" applyFill="1" applyBorder="1" applyAlignment="1" applyProtection="1">
      <alignment vertical="center" wrapText="1"/>
      <protection locked="0"/>
    </xf>
    <xf numFmtId="49" fontId="6" fillId="0" borderId="2" xfId="56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/>
      <protection locked="0"/>
    </xf>
    <xf numFmtId="0" fontId="8" fillId="0" borderId="17" xfId="87" applyFont="1" applyFill="1" applyBorder="1" applyAlignment="1" applyProtection="1">
      <alignment horizontal="center" vertical="center" wrapText="1" readingOrder="1"/>
      <protection locked="0"/>
    </xf>
    <xf numFmtId="0" fontId="8" fillId="0" borderId="17" xfId="87" applyFont="1" applyFill="1" applyBorder="1" applyAlignment="1">
      <alignment horizontal="center" vertical="center" wrapText="1"/>
      <protection/>
    </xf>
    <xf numFmtId="0" fontId="50" fillId="0" borderId="18" xfId="57" applyNumberFormat="1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49" fontId="4" fillId="0" borderId="20" xfId="0" applyNumberFormat="1" applyFont="1" applyFill="1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 wrapText="1"/>
    </xf>
    <xf numFmtId="9" fontId="2" fillId="0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4" fontId="50" fillId="0" borderId="22" xfId="58" applyNumberFormat="1" applyFont="1" applyFill="1" applyBorder="1" applyAlignment="1" applyProtection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4" fontId="50" fillId="0" borderId="18" xfId="66" applyNumberFormat="1" applyFont="1" applyFill="1" applyBorder="1" applyAlignment="1" applyProtection="1">
      <alignment horizontal="right" vertical="center" shrinkToFit="1"/>
      <protection/>
    </xf>
    <xf numFmtId="0" fontId="0" fillId="0" borderId="19" xfId="0" applyBorder="1" applyAlignment="1">
      <alignment horizontal="right" vertical="center" shrinkToFit="1"/>
    </xf>
    <xf numFmtId="49" fontId="50" fillId="0" borderId="18" xfId="48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horizontal="center" vertical="center" shrinkToFit="1"/>
    </xf>
    <xf numFmtId="49" fontId="57" fillId="0" borderId="20" xfId="0" applyNumberFormat="1" applyFont="1" applyFill="1" applyBorder="1" applyAlignment="1" applyProtection="1">
      <alignment vertical="center" wrapText="1"/>
      <protection locked="0"/>
    </xf>
    <xf numFmtId="0" fontId="34" fillId="0" borderId="21" xfId="0" applyFont="1" applyBorder="1" applyAlignment="1">
      <alignment vertical="center" wrapText="1"/>
    </xf>
    <xf numFmtId="0" fontId="56" fillId="0" borderId="2" xfId="52" applyNumberFormat="1" applyFont="1" applyFill="1" applyAlignment="1" applyProtection="1">
      <alignment horizontal="left"/>
      <protection/>
    </xf>
    <xf numFmtId="0" fontId="56" fillId="0" borderId="2" xfId="52" applyFont="1" applyFill="1" applyAlignment="1">
      <alignment horizontal="left"/>
      <protection/>
    </xf>
    <xf numFmtId="0" fontId="50" fillId="0" borderId="2" xfId="45" applyNumberFormat="1" applyFont="1" applyFill="1" applyProtection="1">
      <alignment horizontal="center" vertical="center" wrapText="1"/>
      <protection/>
    </xf>
    <xf numFmtId="0" fontId="50" fillId="0" borderId="2" xfId="45" applyFont="1" applyFill="1">
      <alignment horizontal="center" vertical="center" wrapText="1"/>
      <protection/>
    </xf>
    <xf numFmtId="0" fontId="50" fillId="0" borderId="24" xfId="45" applyNumberFormat="1" applyFont="1" applyFill="1" applyBorder="1" applyProtection="1">
      <alignment horizontal="center" vertical="center" wrapText="1"/>
      <protection/>
    </xf>
    <xf numFmtId="0" fontId="58" fillId="0" borderId="0" xfId="43" applyNumberFormat="1" applyFont="1" applyFill="1" applyAlignment="1" applyProtection="1">
      <alignment horizontal="right"/>
      <protection/>
    </xf>
    <xf numFmtId="0" fontId="59" fillId="0" borderId="0" xfId="86" applyFont="1" applyFill="1" applyAlignment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8" fillId="0" borderId="17" xfId="87" applyFont="1" applyFill="1" applyBorder="1" applyAlignment="1" applyProtection="1">
      <alignment horizontal="center" vertical="center" wrapText="1" readingOrder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PageLayoutView="0" workbookViewId="0" topLeftCell="A1">
      <selection activeCell="C8" sqref="C8"/>
    </sheetView>
  </sheetViews>
  <sheetFormatPr defaultColWidth="9.140625" defaultRowHeight="15" outlineLevelRow="1"/>
  <cols>
    <col min="1" max="1" width="45.28125" style="2" customWidth="1"/>
    <col min="2" max="2" width="7.7109375" style="2" customWidth="1"/>
    <col min="3" max="3" width="6.421875" style="2" customWidth="1"/>
    <col min="4" max="4" width="21.57421875" style="2" customWidth="1"/>
    <col min="5" max="5" width="16.421875" style="2" customWidth="1"/>
    <col min="6" max="6" width="14.57421875" style="2" customWidth="1"/>
    <col min="7" max="7" width="15.140625" style="2" customWidth="1"/>
    <col min="8" max="8" width="13.57421875" style="2" customWidth="1"/>
    <col min="9" max="9" width="53.00390625" style="26" customWidth="1"/>
    <col min="10" max="10" width="11.421875" style="3" bestFit="1" customWidth="1"/>
    <col min="11" max="11" width="10.7109375" style="3" bestFit="1" customWidth="1"/>
    <col min="12" max="12" width="10.00390625" style="3" bestFit="1" customWidth="1"/>
    <col min="13" max="16384" width="9.140625" style="3" customWidth="1"/>
  </cols>
  <sheetData>
    <row r="1" spans="1:9" ht="41.25" customHeight="1">
      <c r="A1" s="50" t="s">
        <v>95</v>
      </c>
      <c r="B1" s="50"/>
      <c r="C1" s="50"/>
      <c r="D1" s="50"/>
      <c r="E1" s="50"/>
      <c r="F1" s="50"/>
      <c r="G1" s="50"/>
      <c r="H1" s="50"/>
      <c r="I1" s="50"/>
    </row>
    <row r="2" spans="1:9" ht="12.7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</row>
    <row r="3" spans="1:9" ht="40.5" customHeight="1">
      <c r="A3" s="46" t="s">
        <v>0</v>
      </c>
      <c r="B3" s="46" t="s">
        <v>10</v>
      </c>
      <c r="C3" s="48" t="s">
        <v>11</v>
      </c>
      <c r="D3" s="51" t="s">
        <v>28</v>
      </c>
      <c r="E3" s="52"/>
      <c r="F3" s="52"/>
      <c r="G3" s="53" t="s">
        <v>29</v>
      </c>
      <c r="H3" s="53"/>
      <c r="I3" s="54" t="s">
        <v>31</v>
      </c>
    </row>
    <row r="4" spans="1:9" ht="96.75" customHeight="1">
      <c r="A4" s="47"/>
      <c r="B4" s="47"/>
      <c r="C4" s="47"/>
      <c r="D4" s="4" t="s">
        <v>62</v>
      </c>
      <c r="E4" s="4" t="s">
        <v>27</v>
      </c>
      <c r="F4" s="5" t="s">
        <v>63</v>
      </c>
      <c r="G4" s="28" t="s">
        <v>28</v>
      </c>
      <c r="H4" s="29" t="s">
        <v>30</v>
      </c>
      <c r="I4" s="55"/>
    </row>
    <row r="5" spans="1:9" ht="15">
      <c r="A5" s="16" t="s">
        <v>53</v>
      </c>
      <c r="B5" s="17" t="s">
        <v>12</v>
      </c>
      <c r="C5" s="17"/>
      <c r="D5" s="13">
        <f>D6+D7+D8+D9+D10+D11</f>
        <v>69953720.9</v>
      </c>
      <c r="E5" s="13">
        <f>E6+E7+E8+E9+E10+E11</f>
        <v>71361725.33</v>
      </c>
      <c r="F5" s="13">
        <f>F6+F7+F8+F9+F10+F11</f>
        <v>70126242.28999999</v>
      </c>
      <c r="G5" s="14">
        <f>F5-D5</f>
        <v>172521.3899999857</v>
      </c>
      <c r="H5" s="22">
        <f aca="true" t="shared" si="0" ref="H5:H50">F5/D5</f>
        <v>1.0024662217789189</v>
      </c>
      <c r="I5" s="19"/>
    </row>
    <row r="6" spans="1:11" ht="38.25" outlineLevel="1">
      <c r="A6" s="7" t="s">
        <v>21</v>
      </c>
      <c r="B6" s="18" t="s">
        <v>12</v>
      </c>
      <c r="C6" s="18" t="s">
        <v>13</v>
      </c>
      <c r="D6" s="10">
        <v>2409003</v>
      </c>
      <c r="E6" s="10">
        <v>2409003</v>
      </c>
      <c r="F6" s="10">
        <v>2409003</v>
      </c>
      <c r="G6" s="6">
        <f>D6-F6</f>
        <v>0</v>
      </c>
      <c r="H6" s="21">
        <f t="shared" si="0"/>
        <v>1</v>
      </c>
      <c r="I6" s="19"/>
      <c r="J6" s="9"/>
      <c r="K6" s="9"/>
    </row>
    <row r="7" spans="1:12" ht="51" outlineLevel="1">
      <c r="A7" s="7" t="s">
        <v>22</v>
      </c>
      <c r="B7" s="18" t="s">
        <v>12</v>
      </c>
      <c r="C7" s="18" t="s">
        <v>14</v>
      </c>
      <c r="D7" s="10">
        <v>6670249.24</v>
      </c>
      <c r="E7" s="10">
        <v>6670249.24</v>
      </c>
      <c r="F7" s="10">
        <v>6661755.26</v>
      </c>
      <c r="G7" s="6">
        <f>F7-D7</f>
        <v>-8493.980000000447</v>
      </c>
      <c r="H7" s="21">
        <f t="shared" si="0"/>
        <v>0.9987265873141495</v>
      </c>
      <c r="I7" s="19" t="s">
        <v>70</v>
      </c>
      <c r="L7" s="9"/>
    </row>
    <row r="8" spans="1:11" ht="84" outlineLevel="1">
      <c r="A8" s="7" t="s">
        <v>23</v>
      </c>
      <c r="B8" s="8" t="s">
        <v>12</v>
      </c>
      <c r="C8" s="8" t="s">
        <v>15</v>
      </c>
      <c r="D8" s="10">
        <v>35267747.76</v>
      </c>
      <c r="E8" s="10">
        <v>36427747.76</v>
      </c>
      <c r="F8" s="10">
        <v>36425855.21</v>
      </c>
      <c r="G8" s="6">
        <f aca="true" t="shared" si="1" ref="G8:G49">F8-D8</f>
        <v>1158107.450000003</v>
      </c>
      <c r="H8" s="21">
        <f t="shared" si="0"/>
        <v>1.0328375789086681</v>
      </c>
      <c r="I8" s="19" t="s">
        <v>69</v>
      </c>
      <c r="K8" s="9"/>
    </row>
    <row r="9" spans="1:10" ht="15" outlineLevel="1">
      <c r="A9" s="7" t="s">
        <v>61</v>
      </c>
      <c r="B9" s="8" t="s">
        <v>12</v>
      </c>
      <c r="C9" s="8" t="s">
        <v>16</v>
      </c>
      <c r="D9" s="10">
        <v>476</v>
      </c>
      <c r="E9" s="10">
        <v>476</v>
      </c>
      <c r="F9" s="10">
        <v>476</v>
      </c>
      <c r="G9" s="6">
        <f>F9-D9</f>
        <v>0</v>
      </c>
      <c r="H9" s="21">
        <f t="shared" si="0"/>
        <v>1</v>
      </c>
      <c r="I9" s="19"/>
      <c r="J9" s="9"/>
    </row>
    <row r="10" spans="1:10" ht="15" outlineLevel="1">
      <c r="A10" s="7" t="s">
        <v>24</v>
      </c>
      <c r="B10" s="8" t="s">
        <v>12</v>
      </c>
      <c r="C10" s="8" t="s">
        <v>19</v>
      </c>
      <c r="D10" s="10">
        <v>1000000</v>
      </c>
      <c r="E10" s="10">
        <v>1000000</v>
      </c>
      <c r="F10" s="10">
        <v>0</v>
      </c>
      <c r="G10" s="6">
        <f>F10-D10</f>
        <v>-1000000</v>
      </c>
      <c r="H10" s="21">
        <f t="shared" si="0"/>
        <v>0</v>
      </c>
      <c r="I10" s="19" t="s">
        <v>94</v>
      </c>
      <c r="J10" s="9"/>
    </row>
    <row r="11" spans="1:15" ht="264" outlineLevel="1">
      <c r="A11" s="7" t="s">
        <v>25</v>
      </c>
      <c r="B11" s="8" t="s">
        <v>12</v>
      </c>
      <c r="C11" s="8" t="s">
        <v>20</v>
      </c>
      <c r="D11" s="10">
        <v>24606244.9</v>
      </c>
      <c r="E11" s="10">
        <v>24854249.33</v>
      </c>
      <c r="F11" s="10">
        <v>24629152.82</v>
      </c>
      <c r="G11" s="6">
        <f t="shared" si="1"/>
        <v>22907.920000001788</v>
      </c>
      <c r="H11" s="21">
        <f t="shared" si="0"/>
        <v>1.0009309799237185</v>
      </c>
      <c r="I11" s="19" t="s">
        <v>93</v>
      </c>
      <c r="O11" s="3" t="s">
        <v>60</v>
      </c>
    </row>
    <row r="12" spans="1:9" s="20" customFormat="1" ht="15" outlineLevel="1">
      <c r="A12" s="11" t="s">
        <v>64</v>
      </c>
      <c r="B12" s="12" t="s">
        <v>13</v>
      </c>
      <c r="C12" s="12"/>
      <c r="D12" s="13">
        <f>D13</f>
        <v>458100</v>
      </c>
      <c r="E12" s="13">
        <f>E13</f>
        <v>488590</v>
      </c>
      <c r="F12" s="13">
        <f>F13</f>
        <v>488590</v>
      </c>
      <c r="G12" s="13">
        <f>G13</f>
        <v>30490</v>
      </c>
      <c r="H12" s="22">
        <f t="shared" si="0"/>
        <v>1.0665575201920978</v>
      </c>
      <c r="I12" s="23"/>
    </row>
    <row r="13" spans="1:9" ht="24" outlineLevel="1">
      <c r="A13" s="7" t="s">
        <v>65</v>
      </c>
      <c r="B13" s="8" t="s">
        <v>13</v>
      </c>
      <c r="C13" s="8" t="s">
        <v>14</v>
      </c>
      <c r="D13" s="10">
        <v>458100</v>
      </c>
      <c r="E13" s="10">
        <v>488590</v>
      </c>
      <c r="F13" s="10">
        <v>488590</v>
      </c>
      <c r="G13" s="6">
        <f t="shared" si="1"/>
        <v>30490</v>
      </c>
      <c r="H13" s="21">
        <f t="shared" si="0"/>
        <v>1.0665575201920978</v>
      </c>
      <c r="I13" s="19" t="s">
        <v>71</v>
      </c>
    </row>
    <row r="14" spans="1:9" ht="25.5">
      <c r="A14" s="11" t="s">
        <v>1</v>
      </c>
      <c r="B14" s="12" t="s">
        <v>14</v>
      </c>
      <c r="C14" s="12"/>
      <c r="D14" s="13">
        <f>D15+D16+D17</f>
        <v>18688044.05</v>
      </c>
      <c r="E14" s="13">
        <f>E15+E16+E17</f>
        <v>19034035.05</v>
      </c>
      <c r="F14" s="13">
        <f>F15+F16+F17</f>
        <v>18807203.15</v>
      </c>
      <c r="G14" s="14">
        <f t="shared" si="1"/>
        <v>119159.09999999776</v>
      </c>
      <c r="H14" s="22">
        <f t="shared" si="0"/>
        <v>1.0063762210577623</v>
      </c>
      <c r="I14" s="23"/>
    </row>
    <row r="15" spans="1:10" ht="120" outlineLevel="1">
      <c r="A15" s="7" t="s">
        <v>33</v>
      </c>
      <c r="B15" s="8" t="s">
        <v>14</v>
      </c>
      <c r="C15" s="8" t="s">
        <v>15</v>
      </c>
      <c r="D15" s="10">
        <v>755321</v>
      </c>
      <c r="E15" s="10">
        <v>791812</v>
      </c>
      <c r="F15" s="10">
        <v>791812</v>
      </c>
      <c r="G15" s="6">
        <f>F15-D15</f>
        <v>36491</v>
      </c>
      <c r="H15" s="21">
        <f t="shared" si="0"/>
        <v>1.0483119097708127</v>
      </c>
      <c r="I15" s="19" t="s">
        <v>72</v>
      </c>
      <c r="J15" s="9"/>
    </row>
    <row r="16" spans="1:9" ht="123.75" outlineLevel="1">
      <c r="A16" s="7" t="s">
        <v>32</v>
      </c>
      <c r="B16" s="8" t="s">
        <v>14</v>
      </c>
      <c r="C16" s="8" t="s">
        <v>54</v>
      </c>
      <c r="D16" s="10">
        <v>17686723.05</v>
      </c>
      <c r="E16" s="10">
        <v>17963223.05</v>
      </c>
      <c r="F16" s="10">
        <v>17738429.5</v>
      </c>
      <c r="G16" s="6">
        <f t="shared" si="1"/>
        <v>51706.449999999255</v>
      </c>
      <c r="H16" s="21">
        <f t="shared" si="0"/>
        <v>1.0029234612796178</v>
      </c>
      <c r="I16" s="24" t="s">
        <v>74</v>
      </c>
    </row>
    <row r="17" spans="1:9" ht="25.5" outlineLevel="1">
      <c r="A17" s="7" t="s">
        <v>34</v>
      </c>
      <c r="B17" s="8" t="s">
        <v>14</v>
      </c>
      <c r="C17" s="8" t="s">
        <v>55</v>
      </c>
      <c r="D17" s="10">
        <v>246000</v>
      </c>
      <c r="E17" s="10">
        <v>279000</v>
      </c>
      <c r="F17" s="10">
        <v>276961.65</v>
      </c>
      <c r="G17" s="6">
        <f>F17-D17</f>
        <v>30961.650000000023</v>
      </c>
      <c r="H17" s="21">
        <f t="shared" si="0"/>
        <v>1.1258603658536586</v>
      </c>
      <c r="I17" s="19" t="s">
        <v>73</v>
      </c>
    </row>
    <row r="18" spans="1:9" ht="15">
      <c r="A18" s="11" t="s">
        <v>2</v>
      </c>
      <c r="B18" s="12" t="s">
        <v>15</v>
      </c>
      <c r="C18" s="12"/>
      <c r="D18" s="13">
        <f>D19+D20+D21+D22</f>
        <v>19359746.419999998</v>
      </c>
      <c r="E18" s="13">
        <f>E19+E20+E21+E22</f>
        <v>18556242.779999997</v>
      </c>
      <c r="F18" s="13">
        <f>F19+F20+F21+F22</f>
        <v>18426768.02</v>
      </c>
      <c r="G18" s="14">
        <f t="shared" si="1"/>
        <v>-932978.3999999985</v>
      </c>
      <c r="H18" s="22">
        <f t="shared" si="0"/>
        <v>0.9518083357209594</v>
      </c>
      <c r="I18" s="23"/>
    </row>
    <row r="19" spans="1:9" ht="24" outlineLevel="1">
      <c r="A19" s="7" t="s">
        <v>35</v>
      </c>
      <c r="B19" s="8" t="s">
        <v>15</v>
      </c>
      <c r="C19" s="8" t="s">
        <v>16</v>
      </c>
      <c r="D19" s="10">
        <v>192939</v>
      </c>
      <c r="E19" s="10">
        <v>192939</v>
      </c>
      <c r="F19" s="10">
        <v>102328</v>
      </c>
      <c r="G19" s="6">
        <f>F19-D19</f>
        <v>-90611</v>
      </c>
      <c r="H19" s="21">
        <f t="shared" si="0"/>
        <v>0.5303645193558586</v>
      </c>
      <c r="I19" s="19" t="s">
        <v>75</v>
      </c>
    </row>
    <row r="20" spans="1:9" ht="15" outlineLevel="1">
      <c r="A20" s="7" t="s">
        <v>36</v>
      </c>
      <c r="B20" s="8" t="s">
        <v>15</v>
      </c>
      <c r="C20" s="8" t="s">
        <v>54</v>
      </c>
      <c r="D20" s="10">
        <v>18213465.81</v>
      </c>
      <c r="E20" s="10">
        <v>18213465.81</v>
      </c>
      <c r="F20" s="10">
        <v>18213465.81</v>
      </c>
      <c r="G20" s="6">
        <f t="shared" si="1"/>
        <v>0</v>
      </c>
      <c r="H20" s="21">
        <f t="shared" si="0"/>
        <v>1</v>
      </c>
      <c r="I20" s="19"/>
    </row>
    <row r="21" spans="1:9" ht="15" outlineLevel="1">
      <c r="A21" s="7" t="s">
        <v>37</v>
      </c>
      <c r="B21" s="8" t="s">
        <v>15</v>
      </c>
      <c r="C21" s="8" t="s">
        <v>57</v>
      </c>
      <c r="D21" s="10">
        <v>4806.61</v>
      </c>
      <c r="E21" s="10">
        <v>4806.61</v>
      </c>
      <c r="F21" s="10">
        <v>4777.89</v>
      </c>
      <c r="G21" s="6">
        <f t="shared" si="1"/>
        <v>-28.719999999999345</v>
      </c>
      <c r="H21" s="21">
        <f t="shared" si="0"/>
        <v>0.9940248948843365</v>
      </c>
      <c r="I21" s="19"/>
    </row>
    <row r="22" spans="1:9" ht="24" outlineLevel="1">
      <c r="A22" s="7" t="s">
        <v>38</v>
      </c>
      <c r="B22" s="8" t="s">
        <v>15</v>
      </c>
      <c r="C22" s="8" t="s">
        <v>58</v>
      </c>
      <c r="D22" s="10">
        <v>948535</v>
      </c>
      <c r="E22" s="10">
        <v>145031.36</v>
      </c>
      <c r="F22" s="10">
        <v>106196.32</v>
      </c>
      <c r="G22" s="6">
        <f t="shared" si="1"/>
        <v>-842338.6799999999</v>
      </c>
      <c r="H22" s="21">
        <f t="shared" si="0"/>
        <v>0.1119582514087514</v>
      </c>
      <c r="I22" s="19" t="s">
        <v>76</v>
      </c>
    </row>
    <row r="23" spans="1:9" ht="15">
      <c r="A23" s="11" t="s">
        <v>3</v>
      </c>
      <c r="B23" s="12" t="s">
        <v>16</v>
      </c>
      <c r="C23" s="12"/>
      <c r="D23" s="13">
        <f>D24+D25+D26+D27</f>
        <v>71751229.81</v>
      </c>
      <c r="E23" s="13">
        <f>E24+E25+E26+E27</f>
        <v>94080857.33</v>
      </c>
      <c r="F23" s="13">
        <f>F24+F25+F26+F27</f>
        <v>93292941.66</v>
      </c>
      <c r="G23" s="14">
        <f t="shared" si="1"/>
        <v>21541711.849999994</v>
      </c>
      <c r="H23" s="22">
        <f t="shared" si="0"/>
        <v>1.3002277718032607</v>
      </c>
      <c r="I23" s="25"/>
    </row>
    <row r="24" spans="1:9" ht="15" outlineLevel="1">
      <c r="A24" s="7" t="s">
        <v>39</v>
      </c>
      <c r="B24" s="8" t="s">
        <v>16</v>
      </c>
      <c r="C24" s="8" t="s">
        <v>12</v>
      </c>
      <c r="D24" s="10">
        <v>8870011.2</v>
      </c>
      <c r="E24" s="10">
        <v>8872686.6</v>
      </c>
      <c r="F24" s="10">
        <v>8869089.6</v>
      </c>
      <c r="G24" s="6">
        <f t="shared" si="1"/>
        <v>-921.5999999996275</v>
      </c>
      <c r="H24" s="21">
        <f t="shared" si="0"/>
        <v>0.9998960993420166</v>
      </c>
      <c r="I24" s="19"/>
    </row>
    <row r="25" spans="1:9" ht="84" outlineLevel="1">
      <c r="A25" s="7" t="s">
        <v>40</v>
      </c>
      <c r="B25" s="8" t="s">
        <v>16</v>
      </c>
      <c r="C25" s="8" t="s">
        <v>13</v>
      </c>
      <c r="D25" s="10">
        <v>8257000</v>
      </c>
      <c r="E25" s="10">
        <v>8587414.1</v>
      </c>
      <c r="F25" s="10">
        <v>8501722.27</v>
      </c>
      <c r="G25" s="6">
        <f t="shared" si="1"/>
        <v>244722.26999999955</v>
      </c>
      <c r="H25" s="21">
        <f t="shared" si="0"/>
        <v>1.0296381579266076</v>
      </c>
      <c r="I25" s="19" t="s">
        <v>77</v>
      </c>
    </row>
    <row r="26" spans="1:9" ht="84" outlineLevel="1">
      <c r="A26" s="7" t="s">
        <v>41</v>
      </c>
      <c r="B26" s="8" t="s">
        <v>16</v>
      </c>
      <c r="C26" s="8" t="s">
        <v>14</v>
      </c>
      <c r="D26" s="10">
        <v>6250000</v>
      </c>
      <c r="E26" s="10">
        <v>12480328.73</v>
      </c>
      <c r="F26" s="10">
        <v>11921701.89</v>
      </c>
      <c r="G26" s="6">
        <f t="shared" si="1"/>
        <v>5671701.890000001</v>
      </c>
      <c r="H26" s="21">
        <f t="shared" si="0"/>
        <v>1.9074723024</v>
      </c>
      <c r="I26" s="19" t="s">
        <v>78</v>
      </c>
    </row>
    <row r="27" spans="1:9" ht="240" outlineLevel="1">
      <c r="A27" s="7" t="s">
        <v>42</v>
      </c>
      <c r="B27" s="8" t="s">
        <v>16</v>
      </c>
      <c r="C27" s="8" t="s">
        <v>16</v>
      </c>
      <c r="D27" s="10">
        <v>48374218.61</v>
      </c>
      <c r="E27" s="10">
        <v>64140427.9</v>
      </c>
      <c r="F27" s="10">
        <v>64000427.9</v>
      </c>
      <c r="G27" s="6">
        <f t="shared" si="1"/>
        <v>15626209.29</v>
      </c>
      <c r="H27" s="21">
        <f t="shared" si="0"/>
        <v>1.323027632052949</v>
      </c>
      <c r="I27" s="19" t="s">
        <v>79</v>
      </c>
    </row>
    <row r="28" spans="1:9" ht="15">
      <c r="A28" s="11" t="s">
        <v>4</v>
      </c>
      <c r="B28" s="12" t="s">
        <v>17</v>
      </c>
      <c r="C28" s="12"/>
      <c r="D28" s="13">
        <f>D29</f>
        <v>2360000</v>
      </c>
      <c r="E28" s="13">
        <f>E29</f>
        <v>5021112.6</v>
      </c>
      <c r="F28" s="13">
        <f>F29</f>
        <v>2317500</v>
      </c>
      <c r="G28" s="14">
        <f t="shared" si="1"/>
        <v>-42500</v>
      </c>
      <c r="H28" s="22">
        <f t="shared" si="0"/>
        <v>0.9819915254237288</v>
      </c>
      <c r="I28" s="19"/>
    </row>
    <row r="29" spans="1:9" ht="25.5" outlineLevel="1">
      <c r="A29" s="7" t="s">
        <v>66</v>
      </c>
      <c r="B29" s="8" t="s">
        <v>17</v>
      </c>
      <c r="C29" s="8" t="s">
        <v>16</v>
      </c>
      <c r="D29" s="10">
        <v>2360000</v>
      </c>
      <c r="E29" s="10">
        <v>5021112.6</v>
      </c>
      <c r="F29" s="10">
        <v>2317500</v>
      </c>
      <c r="G29" s="6">
        <f t="shared" si="1"/>
        <v>-42500</v>
      </c>
      <c r="H29" s="21">
        <f t="shared" si="0"/>
        <v>0.9819915254237288</v>
      </c>
      <c r="I29" s="19" t="s">
        <v>80</v>
      </c>
    </row>
    <row r="30" spans="1:9" ht="15">
      <c r="A30" s="11" t="s">
        <v>5</v>
      </c>
      <c r="B30" s="12" t="s">
        <v>18</v>
      </c>
      <c r="C30" s="12"/>
      <c r="D30" s="13">
        <f>D31+D33+D35+D37+D38</f>
        <v>234577215.06</v>
      </c>
      <c r="E30" s="13">
        <f>E31+E33+E35+E37+E38</f>
        <v>245839168.14000002</v>
      </c>
      <c r="F30" s="13">
        <f>F31+F33+F35+F37+F38</f>
        <v>244180293.48999998</v>
      </c>
      <c r="G30" s="14">
        <f t="shared" si="1"/>
        <v>9603078.429999977</v>
      </c>
      <c r="H30" s="22">
        <f t="shared" si="0"/>
        <v>1.0409378141331573</v>
      </c>
      <c r="I30" s="19"/>
    </row>
    <row r="31" spans="1:9" ht="15" outlineLevel="1">
      <c r="A31" s="30" t="s">
        <v>43</v>
      </c>
      <c r="B31" s="40" t="s">
        <v>18</v>
      </c>
      <c r="C31" s="40" t="s">
        <v>12</v>
      </c>
      <c r="D31" s="38">
        <v>91645589.59</v>
      </c>
      <c r="E31" s="38">
        <v>90330809.77</v>
      </c>
      <c r="F31" s="38">
        <v>90330809.77</v>
      </c>
      <c r="G31" s="36">
        <f t="shared" si="1"/>
        <v>-1314779.8200000077</v>
      </c>
      <c r="H31" s="34">
        <f t="shared" si="0"/>
        <v>0.9856536487365949</v>
      </c>
      <c r="I31" s="32" t="s">
        <v>81</v>
      </c>
    </row>
    <row r="32" spans="1:9" ht="15" outlineLevel="1">
      <c r="A32" s="31"/>
      <c r="B32" s="41"/>
      <c r="C32" s="41"/>
      <c r="D32" s="39"/>
      <c r="E32" s="39"/>
      <c r="F32" s="39"/>
      <c r="G32" s="37"/>
      <c r="H32" s="35"/>
      <c r="I32" s="33"/>
    </row>
    <row r="33" spans="1:9" ht="15" outlineLevel="1">
      <c r="A33" s="30" t="s">
        <v>44</v>
      </c>
      <c r="B33" s="40" t="s">
        <v>18</v>
      </c>
      <c r="C33" s="40" t="s">
        <v>13</v>
      </c>
      <c r="D33" s="38">
        <v>96704514.33</v>
      </c>
      <c r="E33" s="38">
        <v>103196887.53</v>
      </c>
      <c r="F33" s="38">
        <v>102688269.5</v>
      </c>
      <c r="G33" s="36">
        <f>F33-D33</f>
        <v>5983755.170000002</v>
      </c>
      <c r="H33" s="34">
        <f>F33/D33</f>
        <v>1.061876689123123</v>
      </c>
      <c r="I33" s="42" t="s">
        <v>82</v>
      </c>
    </row>
    <row r="34" spans="1:9" ht="15" outlineLevel="1">
      <c r="A34" s="31"/>
      <c r="B34" s="41"/>
      <c r="C34" s="41"/>
      <c r="D34" s="39"/>
      <c r="E34" s="39"/>
      <c r="F34" s="39"/>
      <c r="G34" s="37"/>
      <c r="H34" s="35"/>
      <c r="I34" s="43"/>
    </row>
    <row r="35" spans="1:9" ht="15" outlineLevel="1">
      <c r="A35" s="30" t="s">
        <v>59</v>
      </c>
      <c r="B35" s="40" t="s">
        <v>18</v>
      </c>
      <c r="C35" s="40" t="s">
        <v>14</v>
      </c>
      <c r="D35" s="38">
        <v>27725088.58</v>
      </c>
      <c r="E35" s="38">
        <v>29635326.1</v>
      </c>
      <c r="F35" s="38">
        <v>29635326.1</v>
      </c>
      <c r="G35" s="36">
        <f t="shared" si="1"/>
        <v>1910237.5200000033</v>
      </c>
      <c r="H35" s="34">
        <f t="shared" si="0"/>
        <v>1.0688992395637642</v>
      </c>
      <c r="I35" s="32" t="s">
        <v>83</v>
      </c>
    </row>
    <row r="36" spans="1:9" ht="15" outlineLevel="1">
      <c r="A36" s="31"/>
      <c r="B36" s="41"/>
      <c r="C36" s="41"/>
      <c r="D36" s="39"/>
      <c r="E36" s="39"/>
      <c r="F36" s="39"/>
      <c r="G36" s="37"/>
      <c r="H36" s="35"/>
      <c r="I36" s="33"/>
    </row>
    <row r="37" spans="1:9" ht="204" outlineLevel="1">
      <c r="A37" s="7" t="s">
        <v>45</v>
      </c>
      <c r="B37" s="8" t="s">
        <v>18</v>
      </c>
      <c r="C37" s="8" t="s">
        <v>18</v>
      </c>
      <c r="D37" s="10">
        <v>1184021.7</v>
      </c>
      <c r="E37" s="10">
        <v>1096637.02</v>
      </c>
      <c r="F37" s="10">
        <v>415493.69</v>
      </c>
      <c r="G37" s="6">
        <f t="shared" si="1"/>
        <v>-768528.01</v>
      </c>
      <c r="H37" s="21">
        <f t="shared" si="0"/>
        <v>0.35091729315434</v>
      </c>
      <c r="I37" s="19" t="s">
        <v>84</v>
      </c>
    </row>
    <row r="38" spans="1:9" ht="264" outlineLevel="1">
      <c r="A38" s="7" t="s">
        <v>46</v>
      </c>
      <c r="B38" s="8" t="s">
        <v>18</v>
      </c>
      <c r="C38" s="8" t="s">
        <v>54</v>
      </c>
      <c r="D38" s="10">
        <v>17318000.86</v>
      </c>
      <c r="E38" s="10">
        <v>21579507.72</v>
      </c>
      <c r="F38" s="10">
        <v>21110394.43</v>
      </c>
      <c r="G38" s="6">
        <f t="shared" si="1"/>
        <v>3792393.5700000003</v>
      </c>
      <c r="H38" s="21">
        <f t="shared" si="0"/>
        <v>1.2189856439353475</v>
      </c>
      <c r="I38" s="19" t="s">
        <v>85</v>
      </c>
    </row>
    <row r="39" spans="1:9" ht="15">
      <c r="A39" s="11" t="s">
        <v>6</v>
      </c>
      <c r="B39" s="12" t="s">
        <v>56</v>
      </c>
      <c r="C39" s="12"/>
      <c r="D39" s="13">
        <f>D40</f>
        <v>8886386.24</v>
      </c>
      <c r="E39" s="13">
        <f>E40</f>
        <v>9761011.9</v>
      </c>
      <c r="F39" s="13">
        <f>F40</f>
        <v>9756611.9</v>
      </c>
      <c r="G39" s="14">
        <f t="shared" si="1"/>
        <v>870225.6600000001</v>
      </c>
      <c r="H39" s="22">
        <f t="shared" si="0"/>
        <v>1.097927958170767</v>
      </c>
      <c r="I39" s="23"/>
    </row>
    <row r="40" spans="1:9" ht="264" outlineLevel="1">
      <c r="A40" s="7" t="s">
        <v>47</v>
      </c>
      <c r="B40" s="8" t="s">
        <v>56</v>
      </c>
      <c r="C40" s="8" t="s">
        <v>12</v>
      </c>
      <c r="D40" s="10">
        <v>8886386.24</v>
      </c>
      <c r="E40" s="10">
        <v>9761011.9</v>
      </c>
      <c r="F40" s="10">
        <v>9756611.9</v>
      </c>
      <c r="G40" s="6">
        <f t="shared" si="1"/>
        <v>870225.6600000001</v>
      </c>
      <c r="H40" s="21">
        <f t="shared" si="0"/>
        <v>1.097927958170767</v>
      </c>
      <c r="I40" s="19" t="s">
        <v>86</v>
      </c>
    </row>
    <row r="41" spans="1:9" ht="15">
      <c r="A41" s="11" t="s">
        <v>7</v>
      </c>
      <c r="B41" s="12" t="s">
        <v>57</v>
      </c>
      <c r="C41" s="12"/>
      <c r="D41" s="13">
        <f>D42+D43+D44</f>
        <v>22293400</v>
      </c>
      <c r="E41" s="13">
        <f>E42+E43+E44</f>
        <v>21042400</v>
      </c>
      <c r="F41" s="13">
        <f>F42+F43+F44</f>
        <v>19275677.31</v>
      </c>
      <c r="G41" s="14">
        <f t="shared" si="1"/>
        <v>-3017722.6900000013</v>
      </c>
      <c r="H41" s="22">
        <f t="shared" si="0"/>
        <v>0.8646360496828657</v>
      </c>
      <c r="I41" s="19"/>
    </row>
    <row r="42" spans="1:9" ht="24" outlineLevel="1">
      <c r="A42" s="7" t="s">
        <v>48</v>
      </c>
      <c r="B42" s="8" t="s">
        <v>57</v>
      </c>
      <c r="C42" s="8" t="s">
        <v>12</v>
      </c>
      <c r="D42" s="10">
        <v>121000</v>
      </c>
      <c r="E42" s="10">
        <v>105000</v>
      </c>
      <c r="F42" s="10">
        <v>104836.53</v>
      </c>
      <c r="G42" s="6">
        <f t="shared" si="1"/>
        <v>-16163.470000000001</v>
      </c>
      <c r="H42" s="21">
        <f t="shared" si="0"/>
        <v>0.8664176033057851</v>
      </c>
      <c r="I42" s="19" t="s">
        <v>87</v>
      </c>
    </row>
    <row r="43" spans="1:9" ht="120" outlineLevel="1">
      <c r="A43" s="7" t="s">
        <v>49</v>
      </c>
      <c r="B43" s="8" t="s">
        <v>57</v>
      </c>
      <c r="C43" s="8" t="s">
        <v>14</v>
      </c>
      <c r="D43" s="10">
        <v>12123600</v>
      </c>
      <c r="E43" s="10">
        <v>11808600</v>
      </c>
      <c r="F43" s="10">
        <v>10885473.64</v>
      </c>
      <c r="G43" s="6">
        <f t="shared" si="1"/>
        <v>-1238126.3599999994</v>
      </c>
      <c r="H43" s="21">
        <f t="shared" si="0"/>
        <v>0.897874693985285</v>
      </c>
      <c r="I43" s="19" t="s">
        <v>88</v>
      </c>
    </row>
    <row r="44" spans="1:9" ht="252" outlineLevel="1">
      <c r="A44" s="7" t="s">
        <v>50</v>
      </c>
      <c r="B44" s="8" t="s">
        <v>57</v>
      </c>
      <c r="C44" s="8" t="s">
        <v>15</v>
      </c>
      <c r="D44" s="10">
        <v>10048800</v>
      </c>
      <c r="E44" s="10">
        <v>9128800</v>
      </c>
      <c r="F44" s="10">
        <v>8285367.14</v>
      </c>
      <c r="G44" s="6">
        <f t="shared" si="1"/>
        <v>-1763432.8600000003</v>
      </c>
      <c r="H44" s="21">
        <f t="shared" si="0"/>
        <v>0.8245130901202133</v>
      </c>
      <c r="I44" s="19" t="s">
        <v>89</v>
      </c>
    </row>
    <row r="45" spans="1:9" ht="15">
      <c r="A45" s="11" t="s">
        <v>68</v>
      </c>
      <c r="B45" s="12" t="s">
        <v>19</v>
      </c>
      <c r="C45" s="12"/>
      <c r="D45" s="13">
        <f>D46+D47</f>
        <v>30603648.29</v>
      </c>
      <c r="E45" s="13">
        <f>E46+E47</f>
        <v>28803934.55</v>
      </c>
      <c r="F45" s="13">
        <f>F46+F47</f>
        <v>28802094.900000002</v>
      </c>
      <c r="G45" s="14">
        <f t="shared" si="1"/>
        <v>-1801553.3899999969</v>
      </c>
      <c r="H45" s="22">
        <f t="shared" si="0"/>
        <v>0.9411327246696706</v>
      </c>
      <c r="I45" s="19"/>
    </row>
    <row r="46" spans="1:9" ht="96" outlineLevel="1">
      <c r="A46" s="7" t="s">
        <v>51</v>
      </c>
      <c r="B46" s="8" t="s">
        <v>19</v>
      </c>
      <c r="C46" s="8" t="s">
        <v>12</v>
      </c>
      <c r="D46" s="10">
        <v>141000</v>
      </c>
      <c r="E46" s="10">
        <v>82810</v>
      </c>
      <c r="F46" s="10">
        <v>80970.35</v>
      </c>
      <c r="G46" s="6">
        <f t="shared" si="1"/>
        <v>-60029.649999999994</v>
      </c>
      <c r="H46" s="21">
        <f t="shared" si="0"/>
        <v>0.5742578014184397</v>
      </c>
      <c r="I46" s="19" t="s">
        <v>90</v>
      </c>
    </row>
    <row r="47" spans="1:9" ht="348" outlineLevel="1">
      <c r="A47" s="7" t="s">
        <v>67</v>
      </c>
      <c r="B47" s="8" t="s">
        <v>19</v>
      </c>
      <c r="C47" s="8" t="s">
        <v>13</v>
      </c>
      <c r="D47" s="10">
        <v>30462648.29</v>
      </c>
      <c r="E47" s="10">
        <v>28721124.55</v>
      </c>
      <c r="F47" s="10">
        <v>28721124.55</v>
      </c>
      <c r="G47" s="6">
        <f t="shared" si="1"/>
        <v>-1741523.7399999984</v>
      </c>
      <c r="H47" s="21">
        <f t="shared" si="0"/>
        <v>0.9428308489983883</v>
      </c>
      <c r="I47" s="19" t="s">
        <v>91</v>
      </c>
    </row>
    <row r="48" spans="1:9" ht="15">
      <c r="A48" s="11" t="s">
        <v>8</v>
      </c>
      <c r="B48" s="12" t="s">
        <v>58</v>
      </c>
      <c r="C48" s="12"/>
      <c r="D48" s="13">
        <f>D49</f>
        <v>5231044.89</v>
      </c>
      <c r="E48" s="13">
        <f>E49</f>
        <v>5351044.89</v>
      </c>
      <c r="F48" s="13">
        <f>F49</f>
        <v>5351044.89</v>
      </c>
      <c r="G48" s="14">
        <f t="shared" si="1"/>
        <v>120000</v>
      </c>
      <c r="H48" s="22">
        <f t="shared" si="0"/>
        <v>1.0229399675444193</v>
      </c>
      <c r="I48" s="27"/>
    </row>
    <row r="49" spans="1:9" ht="60" outlineLevel="1">
      <c r="A49" s="7" t="s">
        <v>52</v>
      </c>
      <c r="B49" s="8" t="s">
        <v>58</v>
      </c>
      <c r="C49" s="8" t="s">
        <v>13</v>
      </c>
      <c r="D49" s="10">
        <v>5231044.89</v>
      </c>
      <c r="E49" s="10">
        <v>5351044.89</v>
      </c>
      <c r="F49" s="10">
        <v>5351044.89</v>
      </c>
      <c r="G49" s="6">
        <f t="shared" si="1"/>
        <v>120000</v>
      </c>
      <c r="H49" s="21">
        <f t="shared" si="0"/>
        <v>1.0229399675444193</v>
      </c>
      <c r="I49" s="19" t="s">
        <v>92</v>
      </c>
    </row>
    <row r="50" spans="1:9" ht="12.75" customHeight="1">
      <c r="A50" s="44" t="s">
        <v>9</v>
      </c>
      <c r="B50" s="45"/>
      <c r="C50" s="45"/>
      <c r="D50" s="15">
        <f>D5+D12+D14+D18+D23+D28+D30+D39+D41++D45+D48</f>
        <v>484162535.66</v>
      </c>
      <c r="E50" s="15">
        <f>E5+E12+E14+E18+E23+E28+E30+E39+E41++E45+E48</f>
        <v>519340122.57</v>
      </c>
      <c r="F50" s="15">
        <f>F5+F12+F14+F18+F23+F28+F30+F39+F41++F45+F48</f>
        <v>510824967.60999995</v>
      </c>
      <c r="G50" s="15">
        <f>G5+G12+G14+G18+G23+G28+G30+G39+G41++G45+G48</f>
        <v>26662431.94999996</v>
      </c>
      <c r="H50" s="22">
        <f t="shared" si="0"/>
        <v>1.0550691761262656</v>
      </c>
      <c r="I50" s="19"/>
    </row>
    <row r="51" spans="1:7" ht="12.75" customHeight="1">
      <c r="A51" s="1"/>
      <c r="B51" s="1"/>
      <c r="C51" s="1"/>
      <c r="D51" s="1"/>
      <c r="E51" s="1"/>
      <c r="F51" s="1"/>
      <c r="G51" s="1"/>
    </row>
  </sheetData>
  <sheetProtection/>
  <mergeCells count="36">
    <mergeCell ref="A50:C50"/>
    <mergeCell ref="A3:A4"/>
    <mergeCell ref="B3:B4"/>
    <mergeCell ref="C3:C4"/>
    <mergeCell ref="A2:I2"/>
    <mergeCell ref="A1:I1"/>
    <mergeCell ref="D3:F3"/>
    <mergeCell ref="G3:H3"/>
    <mergeCell ref="I3:I4"/>
    <mergeCell ref="I31:I32"/>
    <mergeCell ref="H31:H32"/>
    <mergeCell ref="G31:G32"/>
    <mergeCell ref="F31:F32"/>
    <mergeCell ref="E31:E32"/>
    <mergeCell ref="D31:D32"/>
    <mergeCell ref="C31:C32"/>
    <mergeCell ref="B31:B32"/>
    <mergeCell ref="A31:A32"/>
    <mergeCell ref="I33:I34"/>
    <mergeCell ref="H33:H34"/>
    <mergeCell ref="G33:G34"/>
    <mergeCell ref="F33:F34"/>
    <mergeCell ref="D33:D34"/>
    <mergeCell ref="E33:E34"/>
    <mergeCell ref="C33:C34"/>
    <mergeCell ref="B33:B34"/>
    <mergeCell ref="A33:A34"/>
    <mergeCell ref="I35:I36"/>
    <mergeCell ref="H35:H36"/>
    <mergeCell ref="G35:G36"/>
    <mergeCell ref="F35:F36"/>
    <mergeCell ref="E35:E36"/>
    <mergeCell ref="D35:D36"/>
    <mergeCell ref="C35:C36"/>
    <mergeCell ref="B35:B36"/>
    <mergeCell ref="A35:A36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Fin#Spec#1</cp:lastModifiedBy>
  <dcterms:created xsi:type="dcterms:W3CDTF">2017-06-20T11:37:55Z</dcterms:created>
  <dcterms:modified xsi:type="dcterms:W3CDTF">2021-06-28T10:03:00Z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C:\Users\VereskunovaNV\AppData\Local\Кейсистемс\Бюджет-КС\ReportManager\Аналитический отчет по исполнению бюджета с произвольной группировкой_3.xls</vt:lpwstr>
  </property>
  <property fmtid="{D5CDD505-2E9C-101B-9397-08002B2CF9AE}" pid="3" name="Report Name">
    <vt:lpwstr>C__Users_VereskunovaNV_AppData_Local_Кейсистемс_Бюджет-КС_ReportManager_Аналитический отчет по исполнению бюджета с произвольной группировкой_3.xls</vt:lpwstr>
  </property>
</Properties>
</file>